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3.xml" ContentType="application/vnd.openxmlformats-officedocument.drawing+xml"/>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showInkAnnotation="0" codeName="ThisWorkbook"/>
  <mc:AlternateContent xmlns:mc="http://schemas.openxmlformats.org/markup-compatibility/2006">
    <mc:Choice Requires="x15">
      <x15ac:absPath xmlns:x15ac="http://schemas.microsoft.com/office/spreadsheetml/2010/11/ac" url="I:\Projects\Product Development\Community Association Package\Process Dev\Application\"/>
    </mc:Choice>
  </mc:AlternateContent>
  <xr:revisionPtr revIDLastSave="0" documentId="14_{23C528F3-2F43-4E1D-82FB-9A50A240190D}" xr6:coauthVersionLast="45" xr6:coauthVersionMax="45" xr10:uidLastSave="{00000000-0000-0000-0000-000000000000}"/>
  <bookViews>
    <workbookView xWindow="-120" yWindow="-120" windowWidth="29040" windowHeight="15840" xr2:uid="{00000000-000D-0000-FFFF-FFFF00000000}"/>
  </bookViews>
  <sheets>
    <sheet name="Broker &amp; Insured Information" sheetId="6" r:id="rId1"/>
    <sheet name="Smart Application" sheetId="4" r:id="rId2"/>
    <sheet name="SOV" sheetId="7" r:id="rId3"/>
    <sheet name="Commercial Unit Details" sheetId="8" r:id="rId4"/>
    <sheet name="Printable App" sheetId="9" state="hidden" r:id="rId5"/>
    <sheet name="RPA Data" sheetId="10" state="veryHidden" r:id="rId6"/>
  </sheets>
  <definedNames>
    <definedName name="_xlnm._FilterDatabase" localSheetId="1" hidden="1">'Smart Application'!$A$6:$Y$407</definedName>
    <definedName name="AssocType">'RPA Data'!$I$54:$J$58</definedName>
    <definedName name="brokerentries">'Broker &amp; Insured Information'!$E$9:$E$12,'Broker &amp; Insured Information'!$E$13,'Broker &amp; Insured Information'!$E$15,'Broker &amp; Insured Information'!$E$14,'Broker &amp; Insured Information'!$E$24,'Broker &amp; Insured Information'!$E$19,'Broker &amp; Insured Information'!$G$27:$G$28,'Broker &amp; Insured Information'!$E$20:$E$23,'Broker &amp; Insured Information'!$E$27:$E$27,'Broker &amp; Insured Information'!$G$29:$G$33,'Broker &amp; Insured Information'!$G$34,'Broker &amp; Insured Information'!$E$39:$E$41,'Broker &amp; Insured Information'!$G$39:$G$41,'Broker &amp; Insured Information'!$E$42:$E$43,'Broker &amp; Insured Information'!$G$44:$G$44,'Broker &amp; Insured Information'!$E$46:$E$49,'Broker &amp; Insured Information'!$G$47:$G$50,'Broker &amp; Insured Information'!$E$54:$E$57,'Broker &amp; Insured Information'!$G$54:$G$57</definedName>
    <definedName name="CurrentRow">9</definedName>
    <definedName name="_xlnm.Print_Area" localSheetId="4">'Printable App'!$A$1:$P$406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4" i="4" l="1"/>
  <c r="O273" i="4"/>
  <c r="O272" i="4"/>
  <c r="A283" i="4" l="1"/>
  <c r="A284" i="4"/>
  <c r="A285" i="4"/>
  <c r="A286" i="4"/>
  <c r="A287" i="4"/>
  <c r="A288" i="4"/>
  <c r="A282" i="4"/>
  <c r="A273" i="4" l="1"/>
  <c r="A274" i="4"/>
  <c r="A275" i="4"/>
  <c r="A276" i="4"/>
  <c r="A277" i="4"/>
  <c r="A278" i="4"/>
  <c r="A279" i="4"/>
  <c r="A280" i="4"/>
  <c r="A281" i="4"/>
  <c r="A272" i="4"/>
  <c r="A211" i="4" l="1"/>
  <c r="A160" i="4" l="1"/>
  <c r="B280" i="9" l="1"/>
  <c r="A258" i="4" l="1"/>
  <c r="A259" i="4" s="1"/>
  <c r="H1" i="10" l="1"/>
  <c r="G1" i="10"/>
  <c r="H289" i="4"/>
  <c r="D193" i="9" l="1"/>
  <c r="A161" i="4"/>
  <c r="B193" i="9"/>
  <c r="D116" i="10" s="1"/>
  <c r="J12" i="7" l="1"/>
  <c r="L12" i="7" s="1"/>
  <c r="J13" i="7"/>
  <c r="L13" i="7" s="1"/>
  <c r="J14" i="7"/>
  <c r="L14" i="7" s="1"/>
  <c r="J15" i="7"/>
  <c r="L15" i="7" s="1"/>
  <c r="J11" i="7" l="1"/>
  <c r="L11" i="7" s="1"/>
  <c r="M32" i="9" l="1"/>
  <c r="I30" i="9"/>
  <c r="L30" i="9"/>
  <c r="L28" i="9"/>
  <c r="L11" i="9"/>
  <c r="D24" i="10" s="1"/>
  <c r="H10" i="7" l="1"/>
  <c r="A109" i="4" l="1"/>
  <c r="F31" i="9" l="1"/>
  <c r="D61" i="10" s="1"/>
  <c r="H100" i="4"/>
  <c r="D232" i="10" l="1"/>
  <c r="D260" i="10"/>
  <c r="A260" i="4"/>
  <c r="A257" i="4"/>
  <c r="A253" i="4"/>
  <c r="A251" i="4"/>
  <c r="C396" i="9"/>
  <c r="B382" i="9"/>
  <c r="B353" i="9"/>
  <c r="B335" i="9"/>
  <c r="D286" i="10" s="1"/>
  <c r="B334" i="9"/>
  <c r="B330" i="9"/>
  <c r="B329" i="9"/>
  <c r="B310" i="9"/>
  <c r="D76" i="10" s="1"/>
  <c r="B309" i="9"/>
  <c r="D75" i="10" s="1"/>
  <c r="B327" i="9"/>
  <c r="B324" i="9"/>
  <c r="B323" i="9"/>
  <c r="A247" i="4"/>
  <c r="A241" i="4"/>
  <c r="A242" i="4"/>
  <c r="A243" i="4"/>
  <c r="A244" i="4"/>
  <c r="A235" i="4"/>
  <c r="A221" i="4"/>
  <c r="A222" i="4"/>
  <c r="A223" i="4"/>
  <c r="A224" i="4"/>
  <c r="A225" i="4"/>
  <c r="A226" i="4"/>
  <c r="A227" i="4"/>
  <c r="A228" i="4"/>
  <c r="A229" i="4"/>
  <c r="A230" i="4"/>
  <c r="A231" i="4"/>
  <c r="A232" i="4"/>
  <c r="D244" i="10" l="1"/>
  <c r="D287" i="10"/>
  <c r="D274" i="10"/>
  <c r="B279" i="9"/>
  <c r="D85" i="10" s="1"/>
  <c r="A303" i="4"/>
  <c r="A313" i="4"/>
  <c r="A312" i="4"/>
  <c r="A304" i="4"/>
  <c r="A298" i="4"/>
  <c r="J315" i="9" s="1"/>
  <c r="A299" i="4"/>
  <c r="J316" i="9" s="1"/>
  <c r="D88" i="10" s="1"/>
  <c r="A300" i="4"/>
  <c r="G317" i="9" s="1"/>
  <c r="D79" i="10" s="1"/>
  <c r="A301" i="4"/>
  <c r="G318" i="9" s="1"/>
  <c r="D81" i="10" s="1"/>
  <c r="A302" i="4"/>
  <c r="J319" i="9" s="1"/>
  <c r="D90" i="10" s="1"/>
  <c r="A305" i="4"/>
  <c r="A297" i="4"/>
  <c r="A314" i="4"/>
  <c r="A311" i="4"/>
  <c r="A310" i="4"/>
  <c r="A309" i="4"/>
  <c r="A308" i="4"/>
  <c r="A307" i="4"/>
  <c r="A306" i="4"/>
  <c r="J320" i="9" l="1"/>
  <c r="J321" i="9"/>
  <c r="G319" i="9"/>
  <c r="D82" i="10" s="1"/>
  <c r="G316" i="9"/>
  <c r="D80" i="10" s="1"/>
  <c r="G320" i="9"/>
  <c r="D83" i="10" s="1"/>
  <c r="G315" i="9"/>
  <c r="D78" i="10" s="1"/>
  <c r="J318" i="9"/>
  <c r="D89" i="10" s="1"/>
  <c r="J317" i="9"/>
  <c r="N292" i="9"/>
  <c r="N293" i="9"/>
  <c r="N294" i="9"/>
  <c r="N295" i="9"/>
  <c r="N296" i="9"/>
  <c r="N297" i="9"/>
  <c r="N298" i="9"/>
  <c r="N299" i="9"/>
  <c r="N300" i="9"/>
  <c r="H291" i="9"/>
  <c r="H292" i="9"/>
  <c r="H293" i="9"/>
  <c r="H294" i="9"/>
  <c r="H295" i="9"/>
  <c r="H296" i="9"/>
  <c r="H297" i="9"/>
  <c r="H298" i="9"/>
  <c r="H299" i="9"/>
  <c r="H300" i="9"/>
  <c r="J303" i="9" l="1"/>
  <c r="J304" i="9"/>
  <c r="J305" i="9"/>
  <c r="O288" i="9"/>
  <c r="O289" i="9"/>
  <c r="O290" i="9"/>
  <c r="O287" i="9"/>
  <c r="M288" i="9"/>
  <c r="N288" i="9"/>
  <c r="M289" i="9"/>
  <c r="N289" i="9"/>
  <c r="M290" i="9"/>
  <c r="N290" i="9"/>
  <c r="N291" i="9"/>
  <c r="M287" i="9"/>
  <c r="G288" i="9"/>
  <c r="H288" i="9"/>
  <c r="G289" i="9"/>
  <c r="H289" i="9"/>
  <c r="G287" i="9"/>
  <c r="N287" i="9"/>
  <c r="H287" i="9"/>
  <c r="F6" i="7"/>
  <c r="F5" i="7"/>
  <c r="F4" i="7"/>
  <c r="F3" i="7"/>
  <c r="F2" i="7"/>
  <c r="B6" i="7"/>
  <c r="B5" i="7"/>
  <c r="B4" i="7"/>
  <c r="B3" i="7"/>
  <c r="B11" i="7" s="1"/>
  <c r="B2" i="7"/>
  <c r="A11" i="7"/>
  <c r="K10" i="7"/>
  <c r="J10" i="7"/>
  <c r="I10" i="7"/>
  <c r="G10" i="7"/>
  <c r="F10" i="7"/>
  <c r="E10" i="7"/>
  <c r="D67" i="10" s="1"/>
  <c r="D231" i="10" s="1"/>
  <c r="D10" i="7"/>
  <c r="C10" i="7"/>
  <c r="A252" i="4"/>
  <c r="A249" i="4"/>
  <c r="A250" i="4"/>
  <c r="A262" i="4"/>
  <c r="A238" i="4"/>
  <c r="A240" i="4"/>
  <c r="A245" i="4"/>
  <c r="A246" i="4"/>
  <c r="A239" i="4"/>
  <c r="A248" i="4"/>
  <c r="A213" i="4"/>
  <c r="A192" i="4"/>
  <c r="A193" i="4"/>
  <c r="A194" i="4"/>
  <c r="A195" i="4"/>
  <c r="A196" i="4"/>
  <c r="A197" i="4"/>
  <c r="B156" i="9"/>
  <c r="B189" i="9"/>
  <c r="A91" i="4"/>
  <c r="B124" i="9" s="1"/>
  <c r="B72" i="9"/>
  <c r="B71" i="9"/>
  <c r="A167" i="4"/>
  <c r="A168" i="4"/>
  <c r="A124" i="4"/>
  <c r="A125" i="4"/>
  <c r="A126" i="4"/>
  <c r="B96" i="9"/>
  <c r="M38" i="9"/>
  <c r="D261" i="10" s="1"/>
  <c r="M39" i="9"/>
  <c r="M40" i="9"/>
  <c r="M37" i="9"/>
  <c r="D264" i="10" s="1"/>
  <c r="D38" i="9"/>
  <c r="D253" i="10" s="1"/>
  <c r="D39" i="9"/>
  <c r="D40" i="9"/>
  <c r="D37" i="9"/>
  <c r="D65" i="10" s="1"/>
  <c r="M35" i="9"/>
  <c r="M34" i="9"/>
  <c r="M33" i="9"/>
  <c r="F34" i="9"/>
  <c r="F33" i="9"/>
  <c r="F32" i="9"/>
  <c r="D66" i="10" s="1"/>
  <c r="M31" i="9"/>
  <c r="D68" i="10" s="1"/>
  <c r="L29" i="9"/>
  <c r="L27" i="9"/>
  <c r="D51" i="10" s="1"/>
  <c r="L26" i="9"/>
  <c r="D50" i="10" s="1"/>
  <c r="C29" i="9"/>
  <c r="D43" i="10" s="1"/>
  <c r="C28" i="9"/>
  <c r="D46" i="10" s="1"/>
  <c r="C27" i="9"/>
  <c r="C26" i="9"/>
  <c r="C25" i="9"/>
  <c r="D41" i="10" s="1"/>
  <c r="K19" i="9"/>
  <c r="K20" i="9"/>
  <c r="K21" i="9"/>
  <c r="D113" i="10" s="1"/>
  <c r="K22" i="9"/>
  <c r="K23" i="9"/>
  <c r="K18" i="9"/>
  <c r="L13" i="9"/>
  <c r="L12" i="9"/>
  <c r="D25" i="10" s="1"/>
  <c r="A111" i="4"/>
  <c r="A100" i="4"/>
  <c r="A112" i="4"/>
  <c r="B145" i="9" s="1"/>
  <c r="D114" i="10" s="1"/>
  <c r="B200" i="9" l="1"/>
  <c r="B199" i="9"/>
  <c r="L10" i="7"/>
  <c r="D266" i="10"/>
  <c r="D124" i="10"/>
  <c r="D262" i="10"/>
  <c r="D233" i="10"/>
  <c r="B272" i="9"/>
  <c r="B274" i="9"/>
  <c r="B275" i="9"/>
  <c r="B307" i="9"/>
  <c r="D73" i="10" s="1"/>
  <c r="B245" i="9"/>
  <c r="B158" i="9"/>
  <c r="B159" i="9"/>
  <c r="B157" i="9"/>
  <c r="B283" i="9"/>
  <c r="D72" i="10" s="1"/>
  <c r="D305" i="9"/>
  <c r="D304" i="9"/>
  <c r="M303" i="9"/>
  <c r="G304" i="9"/>
  <c r="D303" i="9"/>
  <c r="M305" i="9"/>
  <c r="G303" i="9"/>
  <c r="G305" i="9"/>
  <c r="M304" i="9"/>
  <c r="C12" i="9" l="1"/>
  <c r="D31" i="10" s="1"/>
  <c r="C11" i="9"/>
  <c r="D30" i="10" s="1"/>
  <c r="C15" i="9"/>
  <c r="D32" i="10" s="1"/>
  <c r="C14" i="9"/>
  <c r="C13" i="9"/>
  <c r="K17" i="9"/>
  <c r="D257" i="10" s="1"/>
  <c r="K16" i="9"/>
  <c r="D256" i="10" s="1"/>
  <c r="D282" i="10" s="1"/>
  <c r="C10" i="9"/>
  <c r="D23" i="10" s="1"/>
  <c r="D133" i="10" s="1"/>
  <c r="M6" i="9"/>
  <c r="D28" i="10" s="1"/>
  <c r="F8" i="9"/>
  <c r="D5" i="10" s="1"/>
  <c r="C8" i="9"/>
  <c r="D7" i="10" s="1"/>
  <c r="K5" i="9"/>
  <c r="D13" i="10" s="1"/>
  <c r="C7" i="9"/>
  <c r="D6" i="10" s="1"/>
  <c r="C6" i="9"/>
  <c r="D3" i="10" s="1"/>
  <c r="C5" i="9"/>
  <c r="D2" i="10" s="1"/>
  <c r="B69" i="9"/>
  <c r="D45" i="10" l="1"/>
  <c r="D34" i="10"/>
  <c r="D44" i="10"/>
  <c r="D33" i="10"/>
  <c r="A206" i="4"/>
  <c r="A207" i="4"/>
  <c r="A200" i="4"/>
  <c r="A237" i="4"/>
  <c r="H201" i="4" l="1"/>
  <c r="H202" i="4"/>
  <c r="A202" i="4"/>
  <c r="A203" i="4"/>
  <c r="A204" i="4"/>
  <c r="A205" i="4"/>
  <c r="A201" i="4"/>
  <c r="B237" i="9" l="1"/>
  <c r="B235" i="9"/>
  <c r="B233" i="9"/>
  <c r="B236" i="9"/>
  <c r="B234" i="9"/>
  <c r="G299" i="9" l="1"/>
  <c r="M299" i="9"/>
  <c r="G298" i="9"/>
  <c r="M298" i="9"/>
  <c r="G294" i="9"/>
  <c r="M294" i="9"/>
  <c r="G297" i="9"/>
  <c r="M297" i="9"/>
  <c r="G293" i="9"/>
  <c r="M293" i="9"/>
  <c r="G295" i="9"/>
  <c r="M295" i="9"/>
  <c r="G291" i="9"/>
  <c r="M291" i="9"/>
  <c r="G300" i="9"/>
  <c r="M300" i="9"/>
  <c r="G296" i="9"/>
  <c r="M296" i="9"/>
  <c r="G292" i="9"/>
  <c r="M292" i="9"/>
  <c r="O299" i="9"/>
  <c r="O295" i="9"/>
  <c r="O298" i="9"/>
  <c r="O294" i="9"/>
  <c r="O291" i="9"/>
  <c r="D95" i="10" s="1"/>
  <c r="D236" i="10" s="1"/>
  <c r="O297" i="9"/>
  <c r="O293" i="9"/>
  <c r="O300" i="9"/>
  <c r="O296" i="9"/>
  <c r="O292" i="9"/>
  <c r="A127" i="4"/>
  <c r="B160" i="9" l="1"/>
  <c r="A141" i="4"/>
  <c r="A138" i="4"/>
  <c r="A139" i="4"/>
  <c r="A137" i="4"/>
  <c r="A140" i="4"/>
  <c r="A136" i="4"/>
  <c r="A129" i="4"/>
  <c r="A130" i="4"/>
  <c r="A131" i="4"/>
  <c r="A132" i="4"/>
  <c r="A133" i="4"/>
  <c r="A134" i="4"/>
  <c r="A135" i="4"/>
  <c r="A128" i="4"/>
  <c r="A110" i="4"/>
  <c r="B143" i="9" s="1"/>
  <c r="B142" i="9"/>
  <c r="B167" i="9" l="1"/>
  <c r="B163" i="9"/>
  <c r="B170" i="9"/>
  <c r="B171" i="9"/>
  <c r="B161" i="9"/>
  <c r="B165" i="9"/>
  <c r="B169" i="9"/>
  <c r="B168" i="9"/>
  <c r="B166" i="9"/>
  <c r="B164" i="9"/>
  <c r="B162" i="9"/>
  <c r="B173" i="9"/>
  <c r="B172" i="9"/>
  <c r="B174" i="9"/>
  <c r="A263" i="4"/>
  <c r="A97" i="4" l="1"/>
  <c r="B130" i="9" l="1"/>
  <c r="A218" i="4"/>
  <c r="A219" i="4"/>
  <c r="A220" i="4"/>
  <c r="A233" i="4"/>
  <c r="A234" i="4"/>
  <c r="A236" i="4"/>
  <c r="A254" i="4"/>
  <c r="A255" i="4"/>
  <c r="A256" i="4"/>
  <c r="A261" i="4"/>
  <c r="A217" i="4"/>
  <c r="A214" i="4"/>
  <c r="A212" i="4"/>
  <c r="A210" i="4"/>
  <c r="A209" i="4"/>
  <c r="A208" i="4"/>
  <c r="A199" i="4"/>
  <c r="A172" i="4"/>
  <c r="A173" i="4"/>
  <c r="A174" i="4"/>
  <c r="A175" i="4"/>
  <c r="A176" i="4"/>
  <c r="A177" i="4"/>
  <c r="A178" i="4"/>
  <c r="A179" i="4"/>
  <c r="A180" i="4"/>
  <c r="A181" i="4"/>
  <c r="A182" i="4"/>
  <c r="A183" i="4"/>
  <c r="A184" i="4"/>
  <c r="A185" i="4"/>
  <c r="A186" i="4"/>
  <c r="A187" i="4"/>
  <c r="A188" i="4"/>
  <c r="A189" i="4"/>
  <c r="A190" i="4"/>
  <c r="A191" i="4"/>
  <c r="A198" i="4"/>
  <c r="A171" i="4"/>
  <c r="A157" i="4"/>
  <c r="A166" i="4"/>
  <c r="A165" i="4"/>
  <c r="B197" i="9" s="1"/>
  <c r="A152" i="4"/>
  <c r="B185" i="9" s="1"/>
  <c r="A153" i="4"/>
  <c r="B186" i="9" s="1"/>
  <c r="A154" i="4"/>
  <c r="B187" i="9" s="1"/>
  <c r="A155" i="4"/>
  <c r="B188" i="9" s="1"/>
  <c r="A143" i="4"/>
  <c r="B176" i="9" s="1"/>
  <c r="A144" i="4"/>
  <c r="B177" i="9" s="1"/>
  <c r="A145" i="4"/>
  <c r="B178" i="9" s="1"/>
  <c r="A146" i="4"/>
  <c r="B179" i="9" s="1"/>
  <c r="A142" i="4"/>
  <c r="A122" i="4"/>
  <c r="B155" i="9" s="1"/>
  <c r="A114" i="4"/>
  <c r="B147" i="9" s="1"/>
  <c r="A115" i="4"/>
  <c r="B148" i="9" s="1"/>
  <c r="A116" i="4"/>
  <c r="B149" i="9" s="1"/>
  <c r="A117" i="4"/>
  <c r="B150" i="9" s="1"/>
  <c r="A118" i="4"/>
  <c r="B151" i="9" s="1"/>
  <c r="A119" i="4"/>
  <c r="B152" i="9" s="1"/>
  <c r="A120" i="4"/>
  <c r="B153" i="9" s="1"/>
  <c r="A121" i="4"/>
  <c r="B154" i="9" s="1"/>
  <c r="A113" i="4"/>
  <c r="A102" i="4"/>
  <c r="B135" i="9" s="1"/>
  <c r="A103" i="4"/>
  <c r="B136" i="9" s="1"/>
  <c r="A104" i="4"/>
  <c r="B137" i="9" s="1"/>
  <c r="A105" i="4"/>
  <c r="B138" i="9" s="1"/>
  <c r="A106" i="4"/>
  <c r="B139" i="9" s="1"/>
  <c r="A107" i="4"/>
  <c r="B140" i="9" s="1"/>
  <c r="A101" i="4"/>
  <c r="B134" i="9" s="1"/>
  <c r="A93" i="4"/>
  <c r="B126" i="9" s="1"/>
  <c r="A94" i="4"/>
  <c r="B127" i="9" s="1"/>
  <c r="A95" i="4"/>
  <c r="B128" i="9" s="1"/>
  <c r="A96" i="4"/>
  <c r="B129" i="9" s="1"/>
  <c r="A92" i="4"/>
  <c r="B125" i="9" s="1"/>
  <c r="A83" i="4"/>
  <c r="B116" i="9" s="1"/>
  <c r="A84" i="4"/>
  <c r="B117" i="9" s="1"/>
  <c r="A85" i="4"/>
  <c r="B118" i="9" s="1"/>
  <c r="A86" i="4"/>
  <c r="B119" i="9" s="1"/>
  <c r="A87" i="4"/>
  <c r="B120" i="9" s="1"/>
  <c r="A82" i="4"/>
  <c r="B115" i="9" s="1"/>
  <c r="A78" i="4"/>
  <c r="B111" i="9" s="1"/>
  <c r="A79" i="4"/>
  <c r="B112" i="9" s="1"/>
  <c r="A80" i="4"/>
  <c r="B113" i="9" s="1"/>
  <c r="A77" i="4"/>
  <c r="B110" i="9" s="1"/>
  <c r="A68" i="4"/>
  <c r="A69" i="4"/>
  <c r="A70" i="4"/>
  <c r="A71" i="4"/>
  <c r="A72" i="4"/>
  <c r="A73" i="4"/>
  <c r="A67" i="4"/>
  <c r="A41" i="4"/>
  <c r="B74" i="9" s="1"/>
  <c r="A42" i="4"/>
  <c r="B75" i="9" s="1"/>
  <c r="A43" i="4"/>
  <c r="B76" i="9" s="1"/>
  <c r="A40" i="4"/>
  <c r="B244" i="9" l="1"/>
  <c r="B278" i="9"/>
  <c r="B230" i="9"/>
  <c r="B240" i="9"/>
  <c r="B281" i="9"/>
  <c r="D63" i="10" s="1"/>
  <c r="B277" i="9"/>
  <c r="B263" i="9"/>
  <c r="D64" i="10" s="1"/>
  <c r="D230" i="10" s="1"/>
  <c r="B246" i="9"/>
  <c r="B242" i="9"/>
  <c r="B241" i="9"/>
  <c r="B190" i="9"/>
  <c r="A216" i="4"/>
  <c r="H76" i="4"/>
  <c r="B109" i="9" s="1"/>
  <c r="H151" i="4" l="1"/>
  <c r="B184" i="9" s="1"/>
  <c r="H142" i="4"/>
  <c r="H90" i="4"/>
  <c r="B123" i="9" s="1"/>
  <c r="H81" i="4"/>
  <c r="B114" i="9" s="1"/>
  <c r="H40" i="4"/>
  <c r="B73" i="9" s="1"/>
  <c r="H66" i="4"/>
  <c r="B99" i="9" s="1"/>
  <c r="H113" i="4"/>
  <c r="B146" i="9" s="1"/>
  <c r="H111" i="4"/>
  <c r="B144" i="9" s="1"/>
  <c r="H108" i="4"/>
  <c r="B141" i="9" s="1"/>
  <c r="B133" i="9"/>
  <c r="A148" i="4" l="1"/>
  <c r="B181" i="9" s="1"/>
  <c r="A150" i="4"/>
  <c r="A147" i="4"/>
  <c r="A149" i="4"/>
  <c r="B175" i="9"/>
  <c r="B182" i="9" l="1"/>
  <c r="B180" i="9"/>
  <c r="B183" i="9"/>
</calcChain>
</file>

<file path=xl/sharedStrings.xml><?xml version="1.0" encoding="utf-8"?>
<sst xmlns="http://schemas.openxmlformats.org/spreadsheetml/2006/main" count="3442" uniqueCount="850">
  <si>
    <t>The following buildings / exposures / amenities / claims history are either not eligible or eligible:</t>
  </si>
  <si>
    <t>Business
Name</t>
  </si>
  <si>
    <t>Type of
Business</t>
  </si>
  <si>
    <t>Unit #</t>
  </si>
  <si>
    <t>Square
Footage</t>
  </si>
  <si>
    <t>Owned by
Association?</t>
  </si>
  <si>
    <t>Rented by Association?</t>
  </si>
  <si>
    <t>Buildings 4-6 stories:</t>
  </si>
  <si>
    <t>Smoke detectors in each unit and common area.</t>
  </si>
  <si>
    <t>Two means of egress through a masonry enclosed stairwell with class A or B rated fire door on each floor. Emergency lighting in all interior stairwells, halls and common areas.</t>
  </si>
  <si>
    <t>Local fire alarm system with manual pull alarms.</t>
  </si>
  <si>
    <t>Elevator recall.</t>
  </si>
  <si>
    <t>Buildings 7-10 stories:</t>
  </si>
  <si>
    <t>Smoke detectors in each unit and common area. Fully sprinklered.</t>
  </si>
  <si>
    <t>Local fire alarm system with manual pull alarms. Elevator recall.</t>
  </si>
  <si>
    <t>Standpipes in each stairwell.</t>
  </si>
  <si>
    <t>Buildings 10 to 20 stories:</t>
  </si>
  <si>
    <t>Annunciator panel in lobby.</t>
  </si>
  <si>
    <t>Central station fire alarm system transmitting to a station with two guards on duty 24/7/365. Elevator recall.</t>
  </si>
  <si>
    <t>Does the contract stipulate snow fall amount of 2" or more requires snow clearance to be performed?</t>
  </si>
  <si>
    <t># of public members:                      </t>
  </si>
  <si>
    <t>Does the Association anticipate any renovations in the next year? (Excludes new
construction of units of purchasing.)</t>
  </si>
  <si>
    <t>RESIDENTIAL BUILDINGS:</t>
  </si>
  <si>
    <t>Frame (FM)</t>
  </si>
  <si>
    <t>Wood framed walls with exterior consisting of brick veneer, stucco, wood, vinyl or similar material. Wood floors and roof.</t>
  </si>
  <si>
    <t>Brick Veneer (BV)</t>
  </si>
  <si>
    <t>Wood framed walls with exterior consisting of 100% brick veneer or stucco. Wood frame floors and roof.</t>
  </si>
  <si>
    <t>Joisted Masonry (JM)</t>
  </si>
  <si>
    <t>Exterior walls and floors are constructed of, and supported by non-combustible or slow burning material.</t>
  </si>
  <si>
    <t>Masonry Noncombustible (MNC)</t>
  </si>
  <si>
    <t>Exterior walls, or the exterior structural frame, floors and roof are constructed of, and supported by masonry or noncombustible materials with a fire resistance rating of at least two hours.</t>
  </si>
  <si>
    <t>Boiler and Machinery (Equipment Breakdown) Coverage is included for equipment breakdown on a replacement cost basis.</t>
  </si>
  <si>
    <t>Percentage Deductible (applies per building) - 5%, 10%, Other%</t>
  </si>
  <si>
    <t>Units Rented on an Annual Basis</t>
  </si>
  <si>
    <r>
      <rPr>
        <sz val="11"/>
        <rFont val="Calibri"/>
        <family val="2"/>
        <scheme val="minor"/>
      </rPr>
      <t xml:space="preserve">Indicate where: </t>
    </r>
    <r>
      <rPr>
        <u/>
        <sz val="11"/>
        <rFont val="Calibri"/>
        <family val="2"/>
        <scheme val="minor"/>
      </rPr>
      <t>                                                                                                                    </t>
    </r>
  </si>
  <si>
    <t>No</t>
  </si>
  <si>
    <t>List</t>
  </si>
  <si>
    <t>Checkbox</t>
  </si>
  <si>
    <t>Heading</t>
  </si>
  <si>
    <t>Data Point</t>
  </si>
  <si>
    <t>Yes</t>
  </si>
  <si>
    <t>n/a</t>
  </si>
  <si>
    <t>Units rented &gt;0</t>
  </si>
  <si>
    <t>Commercial Tenant = Y</t>
  </si>
  <si>
    <t>Text</t>
  </si>
  <si>
    <t>FYI</t>
  </si>
  <si>
    <t>If yes, indicate minimum limits required: $_                           </t>
  </si>
  <si>
    <t>Any Emp/Vols use autos? = Y</t>
  </si>
  <si>
    <t>Is Ind Prop Man used? = Y</t>
  </si>
  <si>
    <t>Is Ind Prop Man used? = Y + Does Prop Man do work for unit owners?</t>
  </si>
  <si>
    <t>Assoc has Hab bldgs</t>
  </si>
  <si>
    <t>Assoc has hab bldgs</t>
  </si>
  <si>
    <t>Assoc has Hab bldgs + Roof&gt;20yrs = Y</t>
  </si>
  <si>
    <t>Assoc has Hab bldgs + Was asbetos or lead paint = Y</t>
  </si>
  <si>
    <t>Y/N</t>
  </si>
  <si>
    <t>Restaurant = Y</t>
  </si>
  <si>
    <t>Snow clearance = Y</t>
  </si>
  <si>
    <t>Street Maintenance = Y</t>
  </si>
  <si>
    <t>Bodies of water = Y</t>
  </si>
  <si>
    <t>Pool = Y, Pool = &gt;0</t>
  </si>
  <si>
    <t>Pool = Y, Pool = &gt;0 + Lifegaurds? = Y</t>
  </si>
  <si>
    <t>Clubhouse? = Y</t>
  </si>
  <si>
    <t>Clubhouse? = Y + rented to unit owners = Y</t>
  </si>
  <si>
    <t>Does assoc use security? = Y</t>
  </si>
  <si>
    <t>Assoc has hab bldgs + Want Quake? = Y</t>
  </si>
  <si>
    <t>Source</t>
  </si>
  <si>
    <t>Yes + Source</t>
  </si>
  <si>
    <t>Describe water activity:    </t>
  </si>
  <si>
    <t>Show</t>
  </si>
  <si>
    <t>Show/Hide</t>
  </si>
  <si>
    <t>Dependent?</t>
  </si>
  <si>
    <t>Logic</t>
  </si>
  <si>
    <t>Input Type</t>
  </si>
  <si>
    <t>Is there any space leased to a commercial or professional tenant?</t>
  </si>
  <si>
    <t>Does the association or property management firm hire independent contractors?</t>
  </si>
  <si>
    <t>Do employees or volunteers use personal automobiles on behalf of the association, either on a weekly or daily basis?</t>
  </si>
  <si>
    <t>Is there a restaurant on premises?</t>
  </si>
  <si>
    <t>Is snow clearance the responsibility of the Association?</t>
  </si>
  <si>
    <t>Is there a clubhouse?</t>
  </si>
  <si>
    <t>Is or was asbestos or lead paint ever present in common elements or units?</t>
  </si>
  <si>
    <t>Brokerage Name:</t>
  </si>
  <si>
    <t>Address:</t>
  </si>
  <si>
    <t>Zip Code:</t>
  </si>
  <si>
    <t>State:</t>
  </si>
  <si>
    <t>City:</t>
  </si>
  <si>
    <t>Broker Contact Name:</t>
  </si>
  <si>
    <t>Insured Name:</t>
  </si>
  <si>
    <t>Broker Contact Details</t>
  </si>
  <si>
    <t>Property Management Firm Name (if applicable):</t>
  </si>
  <si>
    <t>Inspection Contact Name:</t>
  </si>
  <si>
    <t>Insured Physical Address:</t>
  </si>
  <si>
    <t>Association Type:</t>
  </si>
  <si>
    <t>Total Number of Units:</t>
  </si>
  <si>
    <t>Units Owned by developer/sponsor:</t>
  </si>
  <si>
    <t>*Number of Amenity, Services, or Commercial Buildings:</t>
  </si>
  <si>
    <t>Units Owned by financial institution:</t>
  </si>
  <si>
    <t>County:</t>
  </si>
  <si>
    <t>Proposed Effective Date:</t>
  </si>
  <si>
    <t>Need By Date:</t>
  </si>
  <si>
    <t>Target Premium:</t>
  </si>
  <si>
    <t>Insured Contact and Management Details</t>
  </si>
  <si>
    <t>Number of Association Employees (if any):</t>
  </si>
  <si>
    <t>Association &amp; Amenity Information</t>
  </si>
  <si>
    <t>Average Market Value of a Unit:</t>
  </si>
  <si>
    <t>*Is there a restaurant on premises?</t>
  </si>
  <si>
    <t>*Is there a clubhouse?</t>
  </si>
  <si>
    <t>*Total Number of Pools, Spas, and/or Saunas:</t>
  </si>
  <si>
    <t>*Is any space leased to a commercial or professional tenant?</t>
  </si>
  <si>
    <t>Does your brokerage control the account?</t>
  </si>
  <si>
    <t>*Number of Habitational Buildings Association Must Insure:</t>
  </si>
  <si>
    <t>Proposed Expiration Date:</t>
  </si>
  <si>
    <t>Total Unit Count Expected When Complete:</t>
  </si>
  <si>
    <t>Is the Association fully built-out?</t>
  </si>
  <si>
    <t>Fire Resistive (FR)</t>
  </si>
  <si>
    <t>Is the developer/builder/sponsor or their representatives on the board?</t>
  </si>
  <si>
    <t>Does association have any ownership or rental restrictions for owners or residents?</t>
  </si>
  <si>
    <t>Are the rules governing use of the unit and emergency procedures provided?</t>
  </si>
  <si>
    <t>Is proof of insurance obtained from all tenants?</t>
  </si>
  <si>
    <t>Is the association named as an additional insured?</t>
  </si>
  <si>
    <t>Do any employees have maintenance responsibilities?</t>
  </si>
  <si>
    <t>Do any employees perform road maintenance, snow removal, roofing, HVAC unit or boiler repair?</t>
  </si>
  <si>
    <t>Do association employees perform any maintenance or service work on property owned by unit owners?</t>
  </si>
  <si>
    <t>Is a signed hold harmless agreement obtained from the unit owner?</t>
  </si>
  <si>
    <t>Does association obtain MVRs?</t>
  </si>
  <si>
    <t>Does association confirm adequate insurance is in place?</t>
  </si>
  <si>
    <t>Is an independent property management firm utilized?             </t>
  </si>
  <si>
    <t>Is the independent property manager on the premises full time?</t>
  </si>
  <si>
    <t>Are on site visits conducted at regular intervals?</t>
  </si>
  <si>
    <t>Does the independent property management firm have a maintenance staff?</t>
  </si>
  <si>
    <t>Do the management firm's employees perform any maintenance or service work on property that is owned by unit owners?</t>
  </si>
  <si>
    <t>Does any roof have fire retardant plywood? (If Yes, attach a copy of last inspection report)</t>
  </si>
  <si>
    <t>Has a professional inspection of all roofs over 20 years been conducted? (If Yes, attach a copy of last inspection report)</t>
  </si>
  <si>
    <t>Is any remediation work planned, in progress or in place?</t>
  </si>
  <si>
    <t>Are there any deep fat fryers?</t>
  </si>
  <si>
    <t>Is the hood and duct system protected by an extinguishing system?</t>
  </si>
  <si>
    <t>Is the extinguishing system a wet chemical system that meets U.L. 300 Standards?</t>
  </si>
  <si>
    <t>Is there a cleaning contract in force with an independent contractor?</t>
  </si>
  <si>
    <t>Is it open year round?</t>
  </si>
  <si>
    <t>Is it open to the public?</t>
  </si>
  <si>
    <t>Is it owned or operated by the association?</t>
  </si>
  <si>
    <t>If an independent contractor is utilized, does the association have a written contract?</t>
  </si>
  <si>
    <t>Is there any building with a roof over 20 years old?</t>
  </si>
  <si>
    <t>Is swimming allowed?</t>
  </si>
  <si>
    <t>Are any other water activities permitted?</t>
  </si>
  <si>
    <t>Any dock or pier fueling operations?</t>
  </si>
  <si>
    <t>Are any public memberships permitted?</t>
  </si>
  <si>
    <t>Do public members provide a hold harmless and indemnification agreement?</t>
  </si>
  <si>
    <t>Do any lakes exceed 75 acres in surface area?</t>
  </si>
  <si>
    <t>Is there a dam, levee or dike? (lake cannot exceed 25 acres of surface area)   (If yes, Attach most current inspection and engineering report)</t>
  </si>
  <si>
    <t>Is there a fence at least 4 feet high around all pools?</t>
  </si>
  <si>
    <t>Are the pool rules prominently posted?</t>
  </si>
  <si>
    <t>Are lifeguards required by ordinance?</t>
  </si>
  <si>
    <t>Are lifeguards provided?</t>
  </si>
  <si>
    <t>Do all lifeguards hold Red Cross or equivalent certifications?</t>
  </si>
  <si>
    <t>Are lifeguards on duty during all hours of pool use?</t>
  </si>
  <si>
    <t>Is the pool rented for private parties?</t>
  </si>
  <si>
    <t>Are facilities rented to or used by individual unit owners?</t>
  </si>
  <si>
    <t>Are there cooking facilities on premises?</t>
  </si>
  <si>
    <t>Are background checks performed on all persons in security work?</t>
  </si>
  <si>
    <t>Is an outside security service utilized?</t>
  </si>
  <si>
    <t>Are the liability limits at least $1,000,000 per Occurrence with a $1,000,000 General Aggregate?</t>
  </si>
  <si>
    <t>Building Construction</t>
  </si>
  <si>
    <t>Distance between Buildings</t>
  </si>
  <si>
    <t>Public Protection Class             </t>
  </si>
  <si>
    <t>Number of units rented (annual basis):</t>
  </si>
  <si>
    <t>Is commercial?</t>
  </si>
  <si>
    <t>Buildings 1 to 3 stories containing 16 units or less:</t>
  </si>
  <si>
    <t xml:space="preserve">Smoke detectors in each unit and common area. </t>
  </si>
  <si>
    <t xml:space="preserve">Buildings 1 to 3 stories with more than 16 units: </t>
  </si>
  <si>
    <t>Smoke detectors in each unit and common area. Two means of egress.</t>
  </si>
  <si>
    <r>
      <t>Have there been any D&amp;O claims made against the Association in the last five years?</t>
    </r>
    <r>
      <rPr>
        <b/>
        <sz val="11"/>
        <color theme="1"/>
        <rFont val="Calibri"/>
        <family val="2"/>
        <scheme val="minor"/>
      </rPr>
      <t/>
    </r>
  </si>
  <si>
    <t xml:space="preserve"> (If yes, 5 year currently valued D&amp;O loss run and description of the claim with corrective actions required. Associations currently experiencing open claims are not eligible).</t>
  </si>
  <si>
    <t>Indicate the Construction Type in the space to the left.</t>
  </si>
  <si>
    <t xml:space="preserve">Concrete block, masonry or reinforced masonry exterior load bearing walls. Wood floors and roof. </t>
  </si>
  <si>
    <t>Noncombustible (NC)</t>
  </si>
  <si>
    <t>Exterior walls constructed of masonry materials greater than 4” thick or noncombustible materials with a fire resistance rating of at least one hour. Noncombustible or slow burning floors and roof.</t>
  </si>
  <si>
    <t>Minimum distance between buildings (feet)</t>
  </si>
  <si>
    <t>Maximum distance between buildings (feet)</t>
  </si>
  <si>
    <t>Individual Building Details- Complete SOV tab for residential buildings of associations.</t>
  </si>
  <si>
    <t xml:space="preserve">Deductibles: </t>
  </si>
  <si>
    <t>Does any building have a hot water or steam boiler?</t>
  </si>
  <si>
    <t>Does any building have a central air conditioning system servicing the entire building?</t>
  </si>
  <si>
    <t>Is Earthquake and Volcanic Eruption Coverage desired?</t>
  </si>
  <si>
    <t xml:space="preserve">Limit of Insurance (enter value in column to the left)              </t>
  </si>
  <si>
    <t>By confirming via this box I acknowledge that I have read item F.1. Life Safety above and agree that all locations comply with applicable requirements.</t>
  </si>
  <si>
    <t>Does any single entity own more than 30% of the total units? (Excludes units owned by Developer awaiting sale.)</t>
  </si>
  <si>
    <t>Number of Volunteers (enter to the left)</t>
  </si>
  <si>
    <t>a. Number of employees that have usage of personal autos (enter to the left)</t>
  </si>
  <si>
    <t>Who provides the emergency procedures to the tenant?</t>
  </si>
  <si>
    <t>For each commercial or professional occupant provide the following on the SOV Tab (see the bottom of the workbook)</t>
  </si>
  <si>
    <t>By confirming via this box I acknowledge that I have read items above and agree that all exposures within this association complies.</t>
  </si>
  <si>
    <t>Current certificates of insurance must be collected</t>
  </si>
  <si>
    <t>Association must be named as an additional insured</t>
  </si>
  <si>
    <t>Liability limits must be at least $1M per Occurrence with a $2M General Aggregate</t>
  </si>
  <si>
    <r>
      <t xml:space="preserve">3rd paty contractor/service provider must provide a hold harmless or indemnification agreement that is </t>
    </r>
    <r>
      <rPr>
        <b/>
        <sz val="11"/>
        <color theme="1"/>
        <rFont val="Calibri"/>
        <family val="2"/>
        <scheme val="minor"/>
      </rPr>
      <t>favorable to the associaiton.</t>
    </r>
  </si>
  <si>
    <t>Association cannot indemnify or hold harmless any independent contractor by contractual agreement.</t>
  </si>
  <si>
    <t>Is street or road maintenance the responsibility of the association or  contracted to a 3rd party?</t>
  </si>
  <si>
    <t>Does the Association use security personnel or contract it via a 3rd party?</t>
  </si>
  <si>
    <t>Association-hired or property management firm-hired independent contractors</t>
  </si>
  <si>
    <t>Snow clearance 3rd party contractor</t>
  </si>
  <si>
    <t>Street or road maintenance 3rd party contractor</t>
  </si>
  <si>
    <t>3rd Party Contractors or Service Providers as Indicated previously (but requirement is not limited to):</t>
  </si>
  <si>
    <t>Security personnel 3rd party contractor</t>
  </si>
  <si>
    <t>Requirement is applicable for any 3rd Party Contractor or Service Provider not specifically mentioned</t>
  </si>
  <si>
    <t>Commerical Tenant</t>
  </si>
  <si>
    <t>Always show</t>
  </si>
  <si>
    <t>Assoc has solar panels</t>
  </si>
  <si>
    <t>Written contract must be in place</t>
  </si>
  <si>
    <t>Is lifesaving equipment accesible and maintained in good condition?</t>
  </si>
  <si>
    <r>
      <t xml:space="preserve">Is an outside lifeguard service used? </t>
    </r>
    <r>
      <rPr>
        <b/>
        <sz val="11"/>
        <color theme="1"/>
        <rFont val="Calibri"/>
        <family val="2"/>
        <scheme val="minor"/>
      </rPr>
      <t>Must comply with prior stated 'Risk Transfer Requirements'</t>
    </r>
  </si>
  <si>
    <t>Agreements Needed</t>
  </si>
  <si>
    <t xml:space="preserve">General Liability: $1,000,000 per occurrence  $2,000,000 aggregate </t>
  </si>
  <si>
    <t xml:space="preserve">Medical Payments: $5,000 </t>
  </si>
  <si>
    <t xml:space="preserve">*Coverage for hired and nonowned auto liability will be included unless there is an owned auto exposure. </t>
  </si>
  <si>
    <t>Hired and Nonowned Auto Liability*</t>
  </si>
  <si>
    <t xml:space="preserve">Coverage is provided on claims made basis with an annual aggregate. The minimum EBL limit offered is $1,000,000 and the minimum retention is $1,000. </t>
  </si>
  <si>
    <t>Is Employee Benefits Liability coverage desired?</t>
  </si>
  <si>
    <t>Is Stop Gap Liability – Employers Liability coverage desired?</t>
  </si>
  <si>
    <t>Total payroll (enter to the left)</t>
  </si>
  <si>
    <t>Liability Coverage</t>
  </si>
  <si>
    <t>Independent Property Management Firm</t>
  </si>
  <si>
    <t>Association Employees/Volunteers</t>
  </si>
  <si>
    <t xml:space="preserve"> Commercial/Professional Exposures (Where Applicable)</t>
  </si>
  <si>
    <t>Risk Transfer</t>
  </si>
  <si>
    <t>Residential Ownership and Occupancy Details</t>
  </si>
  <si>
    <t>Umbrella/Excess Laibility Option</t>
  </si>
  <si>
    <t>Additional Liability Exposures</t>
  </si>
  <si>
    <t xml:space="preserve">Describe type of usage                          </t>
  </si>
  <si>
    <t>Employee Count &lt;&gt;0</t>
  </si>
  <si>
    <t>Employee benefits desired?= Yes</t>
  </si>
  <si>
    <t>Stop Gap liability desired?= Yes</t>
  </si>
  <si>
    <t>Data point</t>
  </si>
  <si>
    <t>We require that all underlying insurance for which you want the umbrella to provide coverage, meet the following minimum requirements. Listed below are the only coverages that qualify as underlying insurance. In addition, coverage for defense costs on the underlying General Liability, Auto Liability, and Employer's Liability policies must be in addition to the limits of liability.</t>
  </si>
  <si>
    <t>Commercial General Liability (CGL)</t>
  </si>
  <si>
    <t>Per Occurrence</t>
  </si>
  <si>
    <t>General Aggregate Per Location</t>
  </si>
  <si>
    <t>Personal &amp; Advertising Injury</t>
  </si>
  <si>
    <t>Commercial Auto Liability</t>
  </si>
  <si>
    <t>Combined Single Limit</t>
  </si>
  <si>
    <t>Employer's Liability:</t>
  </si>
  <si>
    <t>Each Accident</t>
  </si>
  <si>
    <t>Each Policy</t>
  </si>
  <si>
    <t>Each Employee</t>
  </si>
  <si>
    <t>Garage Keepers Legal Liability</t>
  </si>
  <si>
    <t>Each Occurrence/Aggregate</t>
  </si>
  <si>
    <t>*See form requirements below</t>
  </si>
  <si>
    <t>OR</t>
  </si>
  <si>
    <t>Each Claim (Indemnity)</t>
  </si>
  <si>
    <t>Each Claim (Defense)</t>
  </si>
  <si>
    <t>Aggregate each Association</t>
  </si>
  <si>
    <t>Each Claim (Defense inside the limit)</t>
  </si>
  <si>
    <t>All primary insurers must have an AM Best rating of A-VI or better. However, we will provide coverage over Employers Liability placed with CertifiedState Funds, and/or carriers with an AM Best Rating of B++ VI or better.</t>
  </si>
  <si>
    <t>*Endorsement from Directors &amp; Officers Liability on the Commercial General Liability policy is eligible only if the D&amp;O has its own separate unimpeded limit.</t>
  </si>
  <si>
    <t>*Underlying Directors &amp; Officers Liability must include Duty to Defend wording.</t>
  </si>
  <si>
    <t>*Granite State Form 101140 (04/09) is acceptable only when written in conjunction with the DPG City Homes Program.</t>
  </si>
  <si>
    <t>*New Hampshire Form NH74321 (9/99) is acceptable only when written in conjunction with the DPG New York Brick &amp; Brownstone Program</t>
  </si>
  <si>
    <t>(Not for Profit Community Associations Only)</t>
  </si>
  <si>
    <t>Directors &amp; Officers Liability</t>
  </si>
  <si>
    <t>By confirming via this box I acknowledge that I have read completely through the above and agree that all primary insurance either currently complies or will be placed and/or amended to be in compliance with the underlying requirements prior to binding.</t>
  </si>
  <si>
    <t>Property Rating Info</t>
  </si>
  <si>
    <t>Space</t>
  </si>
  <si>
    <t>If eligible, you will receive a $1MM Umbrella quote that will include options up to $200MM.</t>
  </si>
  <si>
    <t>N/a</t>
  </si>
  <si>
    <t>Directors and Officers Liability</t>
  </si>
  <si>
    <t xml:space="preserve">Fidelity/Crime </t>
  </si>
  <si>
    <t>Total Limit Needed (enter amount to the left)</t>
  </si>
  <si>
    <t>Item 1: Required Association Characteristics</t>
  </si>
  <si>
    <t>The entity is a non-profit community association.</t>
  </si>
  <si>
    <t>The association has been Crime claim-free for the last 5 years.</t>
  </si>
  <si>
    <t>The association does not have more than 25 employees on payroll.</t>
  </si>
  <si>
    <t>Item 2: Procedures</t>
  </si>
  <si>
    <t>Dues/Fees/Mortgage payments are always received as checks, not cash.</t>
  </si>
  <si>
    <t>Vouchers/supporting records are stamped “PAID” when checks are signed. If records are kept electronically, there is a system in place to indicate that a check has been issued to prevent duplication.</t>
  </si>
  <si>
    <t>Anyone authorized to fire or hire association employees is prohibited from distributing payroll. If there is no payroll, this question does not apply.</t>
  </si>
  <si>
    <t>Volunteers (other than Directors &amp; Officers) are prohibited from handling bank accounts or fee/mortgage payments. If there are no other volunteers, aside from Directors &amp; Officers, this does not apply.</t>
  </si>
  <si>
    <t xml:space="preserve">Item 3: Oversight/Reconciliation </t>
  </si>
  <si>
    <t>Are the associations’ bank accounts and credit card statements are reconciled monthly by someone not authorized to deposit, withdraw, initiate electronic funds transfer, or use an association credit card?</t>
  </si>
  <si>
    <t>If Association utilizes Traditional Banking, countersignatures are required on all checks over $500</t>
  </si>
  <si>
    <t>If Association utilizes Electronic Banking, they must meet the following:</t>
  </si>
  <si>
    <t>The board approves all checks/expenditures and also verifies the completion/receipt of purchased services or goods.</t>
  </si>
  <si>
    <t>The employee creating the check or payment request does not also sign or approve.</t>
  </si>
  <si>
    <t>The board receives a monthly statement directly from the bank (via mail in a sealed envelope or via e-mail directly from the bank’s website) and reviews it on a monthly basis.</t>
  </si>
  <si>
    <t>Premises Features, Exposures, and Details (Where Applicable)</t>
  </si>
  <si>
    <t>Total Limit Needed &gt; $50,000</t>
  </si>
  <si>
    <t>By confirming via this box I acknowledge that I have read items above and agree that this association complies.</t>
  </si>
  <si>
    <t>We can offer a standalone Crime policy up to $5M in limits. Confirmation of the below procedural requirements is required to offer terms. We will provide the lowest available deductible option for the requested limit and Agreements.</t>
  </si>
  <si>
    <t>Does the fence have a self-closing and self-latching gate?</t>
  </si>
  <si>
    <t>Building Number</t>
  </si>
  <si>
    <t>Unit Count</t>
  </si>
  <si>
    <t>Basement Sqft</t>
  </si>
  <si>
    <t># of Stories
(Above ground)</t>
  </si>
  <si>
    <t>Business Name:</t>
  </si>
  <si>
    <t>Describe Business:</t>
  </si>
  <si>
    <t>Unit #:</t>
  </si>
  <si>
    <t>Unit Square Footage:</t>
  </si>
  <si>
    <t>Owned by Association?</t>
  </si>
  <si>
    <t>Commercial Tenant #1</t>
  </si>
  <si>
    <t>Commercial Tenant #2</t>
  </si>
  <si>
    <t>Commercial Tenant #3</t>
  </si>
  <si>
    <t>Commercial Tenant #4</t>
  </si>
  <si>
    <t>Commercial Tenant #5</t>
  </si>
  <si>
    <t>As a reminder, Risk Transfer Requirements for each tenant are as follows:</t>
  </si>
  <si>
    <t>Commercial Unit Details (if applicable)</t>
  </si>
  <si>
    <t>For each commercial or professional occupant be prepared to provide the following on the Commercial Unit Details Tab (see the bottom of the workbook)</t>
  </si>
  <si>
    <t>Commercial Tenant #6</t>
  </si>
  <si>
    <t>Input Field?</t>
  </si>
  <si>
    <t>PAGE 1 Data Point</t>
  </si>
  <si>
    <t>Hide</t>
  </si>
  <si>
    <t>Dynamic?</t>
  </si>
  <si>
    <t>The following risk transfer requirements must be obtained through written contract for all but not limited to the following business relationships: commercial tenants; 3rd party vendors; rental or reserving of association grounds or buildings; contractors providing services such as snow removal, elevator maintenance, security, road maintenance, restaurants, outside life guard services and valet parking.</t>
  </si>
  <si>
    <t>Risk Transfer Requirements for all 3rd party relationships include:</t>
  </si>
  <si>
    <t>Is an emergency phone accessible and fully operational?</t>
  </si>
  <si>
    <t>Are facilities rented to or used by anyone other than unit owners? (Yes = Knockout)</t>
  </si>
  <si>
    <t>Are there any bodies of water such as lakes, ponds, retention basins, canals, lagoons or rivers on or next to the premises?</t>
  </si>
  <si>
    <t>Is there a swimming pool, spa, hot tub, or whirlpool?</t>
  </si>
  <si>
    <t>Are all swimming pools and spas in compliance with local and state regulations as well as the Virginia Graeme Baker Pool and Spa Safety Act?</t>
  </si>
  <si>
    <t xml:space="preserve">Indicate # of events annually                                                                                                                                                                                                   </t>
  </si>
  <si>
    <t>Is alcohol sold or provided by the insured?</t>
  </si>
  <si>
    <r>
      <t xml:space="preserve">Community Personal Property and Property Contained in Units (enter value in column to the left)
</t>
    </r>
    <r>
      <rPr>
        <sz val="11"/>
        <rFont val="Calibri"/>
        <family val="2"/>
        <scheme val="minor"/>
      </rPr>
      <t>Property Contained in Units: Personal Property contained in units where insurance is required by the Association Documents 
(Atttach an itemized schedule of the items with your submission)</t>
    </r>
  </si>
  <si>
    <r>
      <rPr>
        <b/>
        <sz val="11"/>
        <color theme="1"/>
        <rFont val="Calibri"/>
        <family val="2"/>
        <scheme val="minor"/>
      </rPr>
      <t>Maintenance Fees and Assessments (enter value in column to the left)</t>
    </r>
    <r>
      <rPr>
        <sz val="11"/>
        <color theme="1"/>
        <rFont val="Calibri"/>
        <family val="2"/>
        <scheme val="minor"/>
      </rPr>
      <t xml:space="preserve">
Consequential Coverage’s: Coverage is provided for Maintenance Fees and Assessments as well as Community Income on an actual loss sustained basis. </t>
    </r>
  </si>
  <si>
    <t>Rented by Association? If yes, attach Certificate of Ins.</t>
  </si>
  <si>
    <t>Signature</t>
  </si>
  <si>
    <t>Notice to applicants: Any person who knowingly and with intent to defraud any insurance company or another person files an application for insurance or statement of claim containing any materially false information or conceals for the purpose of misleading information concerning any fact material thereto, commits a fraudulent act, which is a crime and subjects the person to criminal and civil penalties. (Not applicable in Colorado, Ohio, Oregon, or Washington; in Virginia, insurance benefits may also be denied.)</t>
  </si>
  <si>
    <t>It is understood and agreed that this policy does not apply to any D&amp;O claim made against any insured based upon,arising out of, relating to, directly or indirectly resulting from or in consequence of, or in any way involving any wrongful act or any fact, matter, circumstance, situation, transaction, casualty, event or decision, known by the insured prior to the initial coverage date, which would indicate the probability of such claim being made. Please obtain a copy of the policy through your broker and read it carefully.</t>
  </si>
  <si>
    <t>Signature:</t>
  </si>
  <si>
    <t>Printed Name of Signee:</t>
  </si>
  <si>
    <t>Date:</t>
  </si>
  <si>
    <r>
      <rPr>
        <b/>
        <sz val="11"/>
        <color theme="1"/>
        <rFont val="Calibri"/>
        <family val="2"/>
        <scheme val="minor"/>
      </rPr>
      <t>Notice to Colorado applicants:</t>
    </r>
    <r>
      <rPr>
        <sz val="11"/>
        <color theme="1"/>
        <rFont val="Calibri"/>
        <family val="2"/>
        <scheme val="minor"/>
      </rPr>
      <t xml:space="preserve"> It is unlawful to knowingly provide false, incomplete or misleading facts or information to an insurance company for the purposes of defrauding or attempting to defraud the company. Penalties may include imprisonment, fines, denial of insurance and civil damages. Any insurance company or agent of an insurance company who knowingly provides false, incomplete or misleading facts or information to a policy holder or claimant for the purpose  of defrauding or attempting to defraud the policy holder or claimant with regard to a settlement or award payable from insurance proceeds hall be reported to the Colorado Division of Insurance within the Department of Regulatory Agencies.</t>
    </r>
  </si>
  <si>
    <r>
      <rPr>
        <b/>
        <sz val="11"/>
        <color theme="1"/>
        <rFont val="Calibri"/>
        <family val="2"/>
        <scheme val="minor"/>
      </rPr>
      <t xml:space="preserve">Notice to Ohio applicants: </t>
    </r>
    <r>
      <rPr>
        <sz val="11"/>
        <color theme="1"/>
        <rFont val="Calibri"/>
        <family val="2"/>
        <scheme val="minor"/>
      </rPr>
      <t>Any person with intent to defraud or knowing that he / she is facilitating a fraud against an insurer, submits an application or files a claim containing a false or deceptive statement is guilty of insurance fraud.</t>
    </r>
  </si>
  <si>
    <r>
      <rPr>
        <b/>
        <sz val="11"/>
        <color theme="1"/>
        <rFont val="Calibri"/>
        <family val="2"/>
        <scheme val="minor"/>
      </rPr>
      <t xml:space="preserve">Notice to Oregon applicants: </t>
    </r>
    <r>
      <rPr>
        <sz val="11"/>
        <color theme="1"/>
        <rFont val="Calibri"/>
        <family val="2"/>
        <scheme val="minor"/>
      </rPr>
      <t>Any person who knowingly and with intent to defraud any insurance company or another person files an application for insurance or statement of claim containing any materially false information or conceals for the purpose of misleading information concerning any fact material thereto, may be committing a fraudulent insurance act, which is a crime and may subject the persona to criminal and civil penalties.</t>
    </r>
  </si>
  <si>
    <r>
      <rPr>
        <b/>
        <sz val="11"/>
        <color theme="1"/>
        <rFont val="Calibri"/>
        <family val="2"/>
        <scheme val="minor"/>
      </rPr>
      <t xml:space="preserve">Notice to Washington applicants: </t>
    </r>
    <r>
      <rPr>
        <sz val="11"/>
        <color theme="1"/>
        <rFont val="Calibri"/>
        <family val="2"/>
        <scheme val="minor"/>
      </rPr>
      <t>It is a crime to knowingly provide false, incomplete or misleading information to an insurance company for the purpose of defrauding the company. Penalties include imprisonment, fines and denial of insurance benefits.</t>
    </r>
  </si>
  <si>
    <t>The Community Association Package brings Property and General Liability together competitively into one easy-to-complete application. It was designed by real estate liability insurance veterans who applied their industry expertise to deliver a unique solution for community associations.</t>
  </si>
  <si>
    <t>•  Homeowners associations (HOA)</t>
  </si>
  <si>
    <t>•  Cooperatives (COOP)</t>
  </si>
  <si>
    <t>•  Planned unit developments (PUD)</t>
  </si>
  <si>
    <t>•  Condominium associations (COA)</t>
  </si>
  <si>
    <t># of Elevators</t>
  </si>
  <si>
    <t>Year Built</t>
  </si>
  <si>
    <t>Attached Garage Sqft
(If Applicable)</t>
  </si>
  <si>
    <t>Please indicate the number of Miles of Roads that the association is responsible to the left.</t>
  </si>
  <si>
    <t>Expiring Carrier:</t>
  </si>
  <si>
    <t>Expiring Premium:</t>
  </si>
  <si>
    <t>Construction Type:</t>
  </si>
  <si>
    <t>Always Show</t>
  </si>
  <si>
    <t>Solar panel installation/maintenance/leasing/contracting of any kind</t>
  </si>
  <si>
    <t xml:space="preserve">This application must be signed by the association’s property manager or by a member of the board of trustees of the association in order to bind coverage. The signature confirms that the signee has reviewed the application in its entirety and confirms that all information provided is accurate to the best of the signee's knowlege. Any previously presented quote is subject to change if any corrections to this application are needed. </t>
  </si>
  <si>
    <t>Exposure</t>
  </si>
  <si>
    <t>Pools</t>
  </si>
  <si>
    <t>Spa/Hot Tub</t>
  </si>
  <si>
    <t>Fences/Walls</t>
  </si>
  <si>
    <t>Whirlpool</t>
  </si>
  <si>
    <t xml:space="preserve">Signs </t>
  </si>
  <si>
    <t>Pool House</t>
  </si>
  <si>
    <t>Kiosks/Mailboxes</t>
  </si>
  <si>
    <t>Pump House</t>
  </si>
  <si>
    <t xml:space="preserve">Lights / poles </t>
  </si>
  <si>
    <t>Cabanas</t>
  </si>
  <si>
    <t>Paved Streets</t>
  </si>
  <si>
    <t>Playgrounds</t>
  </si>
  <si>
    <t>Sidewalks</t>
  </si>
  <si>
    <t>Basketball courts</t>
  </si>
  <si>
    <t>Monuments</t>
  </si>
  <si>
    <t>Volleyball courts</t>
  </si>
  <si>
    <t>Benches</t>
  </si>
  <si>
    <t>Tennis courts</t>
  </si>
  <si>
    <t>Value ($)</t>
  </si>
  <si>
    <r>
      <t>Exposures Not Listed Above -</t>
    </r>
    <r>
      <rPr>
        <sz val="11"/>
        <color theme="1"/>
        <rFont val="Calibri"/>
        <family val="2"/>
        <scheme val="minor"/>
      </rPr>
      <t xml:space="preserve"> Type a brief discription in the cell to the left of gold field, then the value in the gold field.</t>
    </r>
  </si>
  <si>
    <t>Associations that offer the following amenities, services, activities or can otherwise be described as the following are ineligible risks:</t>
  </si>
  <si>
    <t>Associations with Buildings and/or Property that have the following features are not eligible:</t>
  </si>
  <si>
    <t>Sprinkler/Irrigation system</t>
  </si>
  <si>
    <t>Water treatment bldg</t>
  </si>
  <si>
    <t>Gate house</t>
  </si>
  <si>
    <t>Meeting Center</t>
  </si>
  <si>
    <t xml:space="preserve">If eligible, you will receive a $1MM Umbrella quote that will include options up to $200MM. </t>
  </si>
  <si>
    <t>Community Association Package policies bound with Umbrellas receive 15% commission.</t>
  </si>
  <si>
    <t>HVAC bldg</t>
  </si>
  <si>
    <t>Number</t>
  </si>
  <si>
    <t>Assoc Type = HOA or PUD (No Habitational Bldgs)</t>
  </si>
  <si>
    <t>Year First Construction Completed:</t>
  </si>
  <si>
    <t>Clubhouse</t>
  </si>
  <si>
    <t>Detached Garages</t>
  </si>
  <si>
    <t>Detached Carports</t>
  </si>
  <si>
    <t>Do all hot tubs, spas, and/or whirlpools have emergency shut-off switches or buttons?</t>
  </si>
  <si>
    <t>Assoc has Hab bldgs &amp; Assoc Fully Built out = No</t>
  </si>
  <si>
    <t>Total Unit Count Expected When Complete</t>
  </si>
  <si>
    <t>Total Number of Units expected to be added during proposed policy term (enter value in the space to the left)</t>
  </si>
  <si>
    <t>Total Square Footage expected to be added during proposed policy term (enter value in the space to the left)</t>
  </si>
  <si>
    <t>How frequently is new building construction expected to be completed for this association?</t>
  </si>
  <si>
    <t>ASSOCIATIONS UNDER CONSTUCTION</t>
  </si>
  <si>
    <t>GENERAL DETAILS</t>
  </si>
  <si>
    <t>Inspection Contact Phone Number:</t>
  </si>
  <si>
    <t>Inspection Contact E-mail Address:</t>
  </si>
  <si>
    <t>A.       Associations where more than 50% of units are rented on an annual basis.</t>
  </si>
  <si>
    <t>B.       Associations that allow unit owners to sublease for less than 12 months.</t>
  </si>
  <si>
    <t>C.       Associations where the property management firm’s employees perform any maintenance or service work on property that is owned by unit owners, or on behalf of individual unit owners.</t>
  </si>
  <si>
    <t>D.       Associations where public or non-owner pool access of any kind is offered, including events.</t>
  </si>
  <si>
    <t>E.        Associations with pools featuring diving board(s) and/or water slide(s).</t>
  </si>
  <si>
    <t>F.        Associations that permit Sponsored Athletic teams, such as swim teams are permitted pool access.</t>
  </si>
  <si>
    <t>G.       Associations with tanning beds or tanning salons that are owned, operated or maintained by the insured.</t>
  </si>
  <si>
    <t>H.       Associations with Passenger Transportation Services, whether provided by the insured or contracted out to a third party.</t>
  </si>
  <si>
    <t>I.          Associations that permit the use of ATV’s and recreational vehicles including golf carts used to transport residents.</t>
  </si>
  <si>
    <t>J.         Associations that permit hunting, archery, indoor, outdoor trap and skeet shooting ranges.</t>
  </si>
  <si>
    <t>K.        Associations with armed guard (no exceptions for Courtesy Officers) and/or guard dog services of any kind.</t>
  </si>
  <si>
    <t>L.        Association-provided stable or equestrian amenities.</t>
  </si>
  <si>
    <t>M.     Association-provided ski areas including skiing activities, water skiing and water ski jets.</t>
  </si>
  <si>
    <t>N.       Association-provided and/or owned day care, in-home daycare, medical and nursing operations of any kind.</t>
  </si>
  <si>
    <t>O.       Association-owned and/or operated golf courses.</t>
  </si>
  <si>
    <t>P.        Associations with Aircraft and Aviation exposures, airports, and/or landing strips of any kind.</t>
  </si>
  <si>
    <t>Inspection Contact E-mail:</t>
  </si>
  <si>
    <t>Number of Pools (enter value to the left)</t>
  </si>
  <si>
    <t>Number of of Spa/Hot Tubs (enter value to the left)</t>
  </si>
  <si>
    <t>Number of Whirlpools (enter value to the left)</t>
  </si>
  <si>
    <r>
      <t xml:space="preserve">Does the Association use security personnel? </t>
    </r>
    <r>
      <rPr>
        <b/>
        <sz val="11"/>
        <color theme="1"/>
        <rFont val="Calibri"/>
        <family val="2"/>
        <scheme val="minor"/>
      </rPr>
      <t xml:space="preserve">Armed guards and/or guard dog services are ineligible as advised previously. </t>
    </r>
  </si>
  <si>
    <r>
      <t xml:space="preserve">Has the association or any unit owners/tenants installed solar panels on any of the association roofs?
</t>
    </r>
    <r>
      <rPr>
        <b/>
        <sz val="11"/>
        <color theme="1"/>
        <rFont val="Calibri"/>
        <family val="2"/>
        <scheme val="minor"/>
      </rPr>
      <t>Solar panel installation/maintenance/leasing/contracting of any kind must comply with prior stated 'Risk Transfer Requirements'</t>
    </r>
  </si>
  <si>
    <r>
      <t>Do the solar panels have an emergency shutoff switch at exterior ground level (for fire fighter safety)?</t>
    </r>
    <r>
      <rPr>
        <b/>
        <sz val="11"/>
        <color theme="1"/>
        <rFont val="Calibri"/>
        <family val="2"/>
        <scheme val="minor"/>
      </rPr>
      <t xml:space="preserve">
No exterior solar panel shutoff will result in a declination.</t>
    </r>
  </si>
  <si>
    <t>Is Stop Gap Liability – Employers Liability coverage desired? (For applicable states only)</t>
  </si>
  <si>
    <t>Square Footage Requirements</t>
  </si>
  <si>
    <t>Buildings over 20,000 square feet</t>
  </si>
  <si>
    <t>8" masonry fire wall/division per every 20,000 of building sq ft</t>
  </si>
  <si>
    <t>Firewalls must go from the ground floor to the underside of the roof.</t>
  </si>
  <si>
    <t>Must have common stairwells masonry enclosed and protected by self closing UL class A or B fire doors.</t>
  </si>
  <si>
    <t>Insuring Agreements within Association CCRs or By-laws</t>
  </si>
  <si>
    <t>Bare Walls</t>
  </si>
  <si>
    <t>Single Entity</t>
  </si>
  <si>
    <t>All-In</t>
  </si>
  <si>
    <t>Indicate the type of Insuring Agreements that Association is responsible for in the space to the left</t>
  </si>
  <si>
    <t>Describe the roof type or finish on the Habitational buildings via the options to the left.</t>
  </si>
  <si>
    <r>
      <t>Amenities/Other Buildings Values -</t>
    </r>
    <r>
      <rPr>
        <sz val="11"/>
        <color theme="1"/>
        <rFont val="Calibri"/>
        <family val="2"/>
        <scheme val="minor"/>
      </rPr>
      <t xml:space="preserve">The following structures are automatically covered and </t>
    </r>
    <r>
      <rPr>
        <b/>
        <sz val="11"/>
        <color theme="1"/>
        <rFont val="Calibri"/>
        <family val="2"/>
        <scheme val="minor"/>
      </rPr>
      <t>must not be listed</t>
    </r>
    <r>
      <rPr>
        <sz val="11"/>
        <color theme="1"/>
        <rFont val="Calibri"/>
        <family val="2"/>
        <scheme val="minor"/>
      </rPr>
      <t xml:space="preserve"> (unless the association is an HOA that is not responsible for habitational structures): Cabanas, courts for handball, courts for racquet sports, pool houses, gate houses, storage sheds, shelters, mailboxes, gazebos, pump houses, fences, walkways, roadways and other paved surfaces, recreation fixtures, outdoor fixtures, outdoor swimming pools, flagpoles, light poles, fountains, outside statues and freestanding walls other than retaining walls. </t>
    </r>
  </si>
  <si>
    <t>Recreational bldg(s)</t>
  </si>
  <si>
    <t>Total Amenities/Other Buildings Lump Sum Value (total per the above)</t>
  </si>
  <si>
    <t>Proposed Insured:</t>
  </si>
  <si>
    <t>Title/Relationship to Insured:</t>
  </si>
  <si>
    <r>
      <t xml:space="preserve">Is street or road maintenance the responsibility of the association or  contracted to a 3rd party? </t>
    </r>
    <r>
      <rPr>
        <b/>
        <sz val="11"/>
        <color theme="1"/>
        <rFont val="Calibri"/>
        <family val="2"/>
        <scheme val="minor"/>
      </rPr>
      <t>(3rd Party must comply with prior stated 'Risk Transfer Requirements')</t>
    </r>
  </si>
  <si>
    <t>For each commercial or professional occupant be prepared to provide the following on the Commercial Unit Supplement</t>
  </si>
  <si>
    <r>
      <t xml:space="preserve">Is snow clearance the responsibility of the Association or is it contracted to a 3rd party? </t>
    </r>
    <r>
      <rPr>
        <b/>
        <sz val="11"/>
        <color theme="1"/>
        <rFont val="Calibri"/>
        <family val="2"/>
        <scheme val="minor"/>
      </rPr>
      <t>(3rd Party must comply with prior stated 'Risk Transfer Requirements')</t>
    </r>
  </si>
  <si>
    <t>Dropdown</t>
  </si>
  <si>
    <t>Describe the roof type or finish on the Habitational buildings via the options to the left. (This list is organized by most common answers then alphabetical)</t>
  </si>
  <si>
    <t>Roof Type:</t>
  </si>
  <si>
    <r>
      <t xml:space="preserve">Habitational Building Schedule
</t>
    </r>
    <r>
      <rPr>
        <b/>
        <sz val="10"/>
        <color theme="1"/>
        <rFont val="Calibri"/>
        <family val="2"/>
        <scheme val="minor"/>
      </rPr>
      <t>Only Habitational building information should be entered. Do not enter any Amentity, Common/Shared, or Commercial building information on this page as it will be collected seperately.</t>
    </r>
  </si>
  <si>
    <t>Total Livable Sqft
(Excluding Basement)</t>
  </si>
  <si>
    <t>Proposed Valuation</t>
  </si>
  <si>
    <t>Proposed Cost/Sqft</t>
  </si>
  <si>
    <t>(This is a total row)</t>
  </si>
  <si>
    <r>
      <t xml:space="preserve">Habitational Buildings and Structures (click button to the left to start the SOV)
</t>
    </r>
    <r>
      <rPr>
        <sz val="11"/>
        <color theme="1"/>
        <rFont val="Calibri"/>
        <family val="2"/>
        <scheme val="minor"/>
      </rPr>
      <t xml:space="preserve">Coverage for buildings and structures is provided on a guaranteed replacement cost basis.
</t>
    </r>
    <r>
      <rPr>
        <b/>
        <sz val="11"/>
        <color theme="1"/>
        <rFont val="Calibri"/>
        <family val="2"/>
        <scheme val="minor"/>
      </rPr>
      <t xml:space="preserve">
Distinguished Programs may value the property differently, please be sure to review this value if/when presented a quote. </t>
    </r>
    <r>
      <rPr>
        <sz val="11"/>
        <color theme="1"/>
        <rFont val="Calibri"/>
        <family val="2"/>
        <scheme val="minor"/>
      </rPr>
      <t xml:space="preserve">
</t>
    </r>
  </si>
  <si>
    <t>(None)</t>
  </si>
  <si>
    <t>Option</t>
  </si>
  <si>
    <t>Deductible</t>
  </si>
  <si>
    <t>(Select below for 'Per Unit' Option)</t>
  </si>
  <si>
    <t>AOP/Basic</t>
  </si>
  <si>
    <t>Standard Option</t>
  </si>
  <si>
    <t>Water Damage</t>
  </si>
  <si>
    <t>Ice Damming</t>
  </si>
  <si>
    <t>Always Per Unit</t>
  </si>
  <si>
    <t>Sprinkler Leakage</t>
  </si>
  <si>
    <t>Sewer Backup</t>
  </si>
  <si>
    <t>Wind or Hail</t>
  </si>
  <si>
    <t>Always Per Building</t>
  </si>
  <si>
    <t>California Wind/Hail</t>
  </si>
  <si>
    <t>*Occurrence Options Based on Replacement Cost</t>
  </si>
  <si>
    <t>*Ice Damming deductible will not apply in GA, AZ or CA.</t>
  </si>
  <si>
    <t>Ice Damming*</t>
  </si>
  <si>
    <t>Deductible Application Option</t>
  </si>
  <si>
    <t>Deductible Option</t>
  </si>
  <si>
    <t>Assoc has hab bldgs + Physical State = CA</t>
  </si>
  <si>
    <t>Assoc has hab bldgs + Physical State &lt;&gt; CA</t>
  </si>
  <si>
    <t>Assoc Type &lt;&gt; HOA or PUD (No Habitational Bldgs)</t>
  </si>
  <si>
    <t>Assoc Type = HOA or PUD (No Habitational Bldgs) + Physical State = CA</t>
  </si>
  <si>
    <t>Assoc Type = HOA or PUD (No Habitational Bldgs) + Physical state &lt;&gt; CA</t>
  </si>
  <si>
    <t>$5,000 Occurrence (CA Only)*</t>
  </si>
  <si>
    <t>$10,000 Occurrence (CA Only)*</t>
  </si>
  <si>
    <t>$25,000 Occurrence (CA Only)*</t>
  </si>
  <si>
    <t xml:space="preserve">     Wood framed walls with exterior consisting of brick veneer, stucco, wood, vinyl or similar material. Wood floors and roof.</t>
  </si>
  <si>
    <t xml:space="preserve">     Wood framed walls with exterior consisting of 100% brick veneer or stucco. Wood frame floors and roof.</t>
  </si>
  <si>
    <t xml:space="preserve">     Concrete block, masonry or reinforced masonry exterior load bearing walls. Wood floors and roof. </t>
  </si>
  <si>
    <t xml:space="preserve">     Exterior walls and floors are constructed of, and supported by non-combustible or slow burning material.</t>
  </si>
  <si>
    <t xml:space="preserve">     Exterior walls constructed of masonry materials greater than 4” thick or noncombustible materials with a fire resistance rating of at least one hour. Noncombustible or slow burning floors and roof.</t>
  </si>
  <si>
    <t xml:space="preserve">     Exterior walls, or the exterior structural frame, floors and roof are constructed of, and supported by masonry or noncombustible materials with a fire resistance rating of at least two hours.</t>
  </si>
  <si>
    <t xml:space="preserve">     Minimum distance between buildings (feet)</t>
  </si>
  <si>
    <t xml:space="preserve">     Maximum distance between buildings (feet)</t>
  </si>
  <si>
    <t>Please refer to the below to request deductible options. Deductible options are subject to change as determined by the Distinguished underwirting process. Be sure to refer to the quote if/when presented to confirm the options available.</t>
  </si>
  <si>
    <t>Are all habitational buildings fully sprinklered?</t>
  </si>
  <si>
    <r>
      <t>Total Amenities/Other Buildings Lump Sum Value (total per the above. This value cannot be editted/overwritten)</t>
    </r>
    <r>
      <rPr>
        <sz val="11"/>
        <color theme="1"/>
        <rFont val="Calibri"/>
        <family val="2"/>
        <scheme val="minor"/>
      </rPr>
      <t xml:space="preserve">
</t>
    </r>
  </si>
  <si>
    <t>Has the property management firm been in business at least 2 years?</t>
  </si>
  <si>
    <t>How long have they managed the proposed insured property?  (enter years to the left)</t>
  </si>
  <si>
    <t>Units Owned by the Association:</t>
  </si>
  <si>
    <r>
      <rPr>
        <i/>
        <sz val="11"/>
        <rFont val="Calibri"/>
        <family val="2"/>
        <scheme val="minor"/>
      </rPr>
      <t>LIFE SAFETY-</t>
    </r>
    <r>
      <rPr>
        <sz val="11"/>
        <rFont val="Calibri"/>
        <family val="2"/>
        <scheme val="minor"/>
      </rPr>
      <t xml:space="preserve"> We require at least the following to alert people in the event of a fire and for emergency egress: </t>
    </r>
  </si>
  <si>
    <r>
      <t xml:space="preserve">3rd paty contractor/service provider must provide a hold harmless or indemnification agreement that is </t>
    </r>
    <r>
      <rPr>
        <b/>
        <sz val="11"/>
        <color theme="1"/>
        <rFont val="Calibri"/>
        <family val="2"/>
        <scheme val="minor"/>
      </rPr>
      <t>favorable to the association.</t>
    </r>
  </si>
  <si>
    <t>Stories/Height Requirements</t>
  </si>
  <si>
    <t xml:space="preserve">     Association is responsible for insuring the buildings and structures only; No interior coverage for units.</t>
  </si>
  <si>
    <t xml:space="preserve">     Association is responsible for insuring the buildings, structures, and units per original builder specifications.</t>
  </si>
  <si>
    <t xml:space="preserve">     Association is responsible for insuring the building, structures, and units per original specifications and improvements and betterments.</t>
  </si>
  <si>
    <t>Describe the type or finish of the of the basement (if there is a basement) for the average/typical unit within the association.</t>
  </si>
  <si>
    <t xml:space="preserve">R.     Habitational buildings with occupancy of less than 75% of total units, unless new construction or gut rehabbed within one year of the proposed effective date of coverage. A certificate of occupancy must be issued prior to the effective date of coverage. No single individual buildings can be completely vacant. </t>
  </si>
  <si>
    <t>S.      Buildings or garages with man lifts.</t>
  </si>
  <si>
    <t>T.       Buildings with common areas that exceed 3 stories in height.</t>
  </si>
  <si>
    <t>U.       Common areas, buildings, or individual units with any identified construction defects.</t>
  </si>
  <si>
    <t xml:space="preserve">Q.     Buildings with an effective age over 20 years that have not had the roof, HVAC, plumbing, and electrical systems updated. Effective age means the last complete renovation or replacement of the above components. </t>
  </si>
  <si>
    <t>V.      Common areas, buildings, or individual units with polybutylene or galvanized plumbing.</t>
  </si>
  <si>
    <t>X.     Common areas, buildings, or individual units with any aluminum wiring other than the main feed line. Aluminum wiring to major appliance connections is acceptable.</t>
  </si>
  <si>
    <t>Y.      Associations with any building or common element, etc which currently contains asbestos and/or lead paint</t>
  </si>
  <si>
    <t>Total Number of Pools, Spas, and/or Saunas:</t>
  </si>
  <si>
    <t>*Supplemental applications are required when Association is responsible for habitational structures or has commercial occupancies.</t>
  </si>
  <si>
    <t xml:space="preserve">W.      Common areas, buildings, or individual units with electric systems featuring fuse panels or that otherwise utilize fuses and/or electric systems utilizing knob and tube wiring. Federal Pacific Stab Lok circuit breakers and panels are ineligible. </t>
  </si>
  <si>
    <t>Proposed Insured Name:</t>
  </si>
  <si>
    <t>Proposed Insured Mailing Address:</t>
  </si>
  <si>
    <t>Proposed Insured Physical Address:</t>
  </si>
  <si>
    <t>Quote Need By Date:</t>
  </si>
  <si>
    <t>Brokerage Office Name:</t>
  </si>
  <si>
    <t>Is an independent property management firm utilized?</t>
  </si>
  <si>
    <t>Brokerage  Office Address:</t>
  </si>
  <si>
    <t>Proposed Expiration Date (edit if needed):</t>
  </si>
  <si>
    <t>Is snow clearance of common areas the responsibility of the Association or is it contracted to a 3rd party?</t>
  </si>
  <si>
    <r>
      <t xml:space="preserve">Street Address
</t>
    </r>
    <r>
      <rPr>
        <i/>
        <sz val="11"/>
        <color theme="1"/>
        <rFont val="Calibri"/>
        <family val="2"/>
        <scheme val="minor"/>
      </rPr>
      <t>(please edit if necessary)</t>
    </r>
  </si>
  <si>
    <t>Total Sqft per Building</t>
  </si>
  <si>
    <t>App Version:</t>
  </si>
  <si>
    <t>BROKER</t>
  </si>
  <si>
    <t>BROKER DETAILS</t>
  </si>
  <si>
    <t>Brokerage Name</t>
  </si>
  <si>
    <t>Address 1</t>
  </si>
  <si>
    <t>Address 2</t>
  </si>
  <si>
    <t>Zip Code</t>
  </si>
  <si>
    <t>City</t>
  </si>
  <si>
    <t>State</t>
  </si>
  <si>
    <t>Phone</t>
  </si>
  <si>
    <t>Extension</t>
  </si>
  <si>
    <t>Fax</t>
  </si>
  <si>
    <t>CONTACT</t>
  </si>
  <si>
    <t>Override Division &amp; Role Assignments</t>
  </si>
  <si>
    <t>Contact Full Name</t>
  </si>
  <si>
    <t>Choose A Contact</t>
  </si>
  <si>
    <t>Email</t>
  </si>
  <si>
    <t>Production Underwriter</t>
  </si>
  <si>
    <t>Service Underwriter</t>
  </si>
  <si>
    <t>Marketing Exec</t>
  </si>
  <si>
    <t>ACKNOWLEDGEMENT</t>
  </si>
  <si>
    <t>I understand and agree to the above terms.</t>
  </si>
  <si>
    <t>(CONFIRM)</t>
  </si>
  <si>
    <t>INSURED</t>
  </si>
  <si>
    <t>PROPOSED INSURED</t>
  </si>
  <si>
    <t>Named Insured</t>
  </si>
  <si>
    <t>Insured Inspection Contact Name:</t>
  </si>
  <si>
    <t>Insured Inspection Contact Phone Number:</t>
  </si>
  <si>
    <t>DBA</t>
  </si>
  <si>
    <t>Type of Ownership</t>
  </si>
  <si>
    <t>Nonprofit Community Association</t>
  </si>
  <si>
    <t>Does your agency control the business?</t>
  </si>
  <si>
    <t>INSURED MAILING ADDRESS</t>
  </si>
  <si>
    <t>Address 1</t>
  </si>
  <si>
    <t>Override Address</t>
  </si>
  <si>
    <t>AIM Insured ID</t>
  </si>
  <si>
    <t>Prior Insured ID</t>
  </si>
  <si>
    <t>Estart Number</t>
  </si>
  <si>
    <t>INSURED PHYSICAL ADDRESS</t>
  </si>
  <si>
    <t>Edit Physical Addres</t>
  </si>
  <si>
    <t>Physical Address 1</t>
  </si>
  <si>
    <t>Physical Address 2</t>
  </si>
  <si>
    <t>County</t>
  </si>
  <si>
    <t>Insured Email Addres</t>
  </si>
  <si>
    <t>POLICY DETAILS INSURED</t>
  </si>
  <si>
    <t>Policy Term</t>
  </si>
  <si>
    <t>Effective Date</t>
  </si>
  <si>
    <t>Expiration Date</t>
  </si>
  <si>
    <t>Renewal Conversion Indicator</t>
  </si>
  <si>
    <t>INTERNAL INFORMATION</t>
  </si>
  <si>
    <t>Description Override</t>
  </si>
  <si>
    <t>Ineligibility Override</t>
  </si>
  <si>
    <t>Ineligibility Override Comment</t>
  </si>
  <si>
    <t>Agency Type</t>
  </si>
  <si>
    <t>Issue Indicator</t>
  </si>
  <si>
    <t>MANUSCRIPT VERSIONS</t>
  </si>
  <si>
    <t>Property</t>
  </si>
  <si>
    <t>BUILDINGS AND STRUCTURES</t>
  </si>
  <si>
    <t>Asscociation Type</t>
  </si>
  <si>
    <t>Occupancy Type</t>
  </si>
  <si>
    <t>Protection Class</t>
  </si>
  <si>
    <t>Construction Type</t>
  </si>
  <si>
    <t>Total # of Units</t>
  </si>
  <si>
    <t>Number of Buildings</t>
  </si>
  <si>
    <t>Number of Stories</t>
  </si>
  <si>
    <t>Wood Roof</t>
  </si>
  <si>
    <t>Broadening Endorsement</t>
  </si>
  <si>
    <t>LIMITS</t>
  </si>
  <si>
    <t>Buildings/Structures</t>
  </si>
  <si>
    <t>Other Property</t>
  </si>
  <si>
    <t>Units</t>
  </si>
  <si>
    <t>Community Personal Property</t>
  </si>
  <si>
    <t>Loss Of Income</t>
  </si>
  <si>
    <t>DEDUCTIBLES</t>
  </si>
  <si>
    <t>Basic</t>
  </si>
  <si>
    <t>Wind/Hall</t>
  </si>
  <si>
    <t>MODIFIERS</t>
  </si>
  <si>
    <t>Fully Sprinklered</t>
  </si>
  <si>
    <t>PER UNIT DEDUCTIBLES</t>
  </si>
  <si>
    <t>General Liability</t>
  </si>
  <si>
    <t>EXPOSURES</t>
  </si>
  <si>
    <t>Territory</t>
  </si>
  <si>
    <t>Office Condo Area (sq ft)</t>
  </si>
  <si>
    <t>Mercantile Exposure (sq ft)</t>
  </si>
  <si>
    <t>Number of Pools</t>
  </si>
  <si>
    <t>ADDITIONAL EXPOSURES</t>
  </si>
  <si>
    <t>Golf Course (receipts)</t>
  </si>
  <si>
    <t>Golf Cart Rentals (receipts)</t>
  </si>
  <si>
    <t>Boat Rentals (receipts)</t>
  </si>
  <si>
    <t>Restaurant - No Alcohol (receipts)</t>
  </si>
  <si>
    <t>Restaurant - &lt; 75% Alcohol (receipts)</t>
  </si>
  <si>
    <t>Restaurant - &gt; 75% Alcohol (receipts)</t>
  </si>
  <si>
    <t>Rental of Community Facilities (Non-Member) (receipts)</t>
  </si>
  <si>
    <t>Docks &amp; Piers (acres)</t>
  </si>
  <si>
    <t>Lake/Pond (acres)</t>
  </si>
  <si>
    <t>Lake/Pond with Dam, Levy or Dike (acres)</t>
  </si>
  <si>
    <t>MULTIPLIERS</t>
  </si>
  <si>
    <t>Med Pay Limit (per person)</t>
  </si>
  <si>
    <t>Property Coverage</t>
  </si>
  <si>
    <t>yes</t>
  </si>
  <si>
    <t>Property Damage Legal Liability Deductible</t>
  </si>
  <si>
    <t>Exclusion-Sidewalks, Streets, Roads, Highways or Bridges</t>
  </si>
  <si>
    <t>Responsible for Road Maintenace (HOA Only)</t>
  </si>
  <si>
    <t># of Miles</t>
  </si>
  <si>
    <t>GARAGE &amp; PARKING LEGAL LIABILITY</t>
  </si>
  <si>
    <t>Comprehensive - Limit</t>
  </si>
  <si>
    <t>Comprehensive - Deductible</t>
  </si>
  <si>
    <t>Collision - Limit</t>
  </si>
  <si>
    <t>Collision - Deductible</t>
  </si>
  <si>
    <t>EMPLOYEE BENEFITS LIABILITY</t>
  </si>
  <si>
    <t>Coverage</t>
  </si>
  <si>
    <t>Number Of Employees</t>
  </si>
  <si>
    <t>HIRED &amp; NON-OWNED AUTO</t>
  </si>
  <si>
    <t>Hired Auto</t>
  </si>
  <si>
    <t>Non-Owned Auto</t>
  </si>
  <si>
    <t>Number Of Drivers</t>
  </si>
  <si>
    <t>Frequency Of Use</t>
  </si>
  <si>
    <t>Incidental</t>
  </si>
  <si>
    <t>UMBRELLA INSURED</t>
  </si>
  <si>
    <t>Existing Distinguished Programs Master Umbrella?</t>
  </si>
  <si>
    <t>Parent ID</t>
  </si>
  <si>
    <t>Parent Name</t>
  </si>
  <si>
    <t>UMBRELLA</t>
  </si>
  <si>
    <t>ELIGIBILITY STATUS</t>
  </si>
  <si>
    <t>Include Umbrella in my quote</t>
  </si>
  <si>
    <t>Y</t>
  </si>
  <si>
    <t>Decline Umbrella in my quote.</t>
  </si>
  <si>
    <t>Non-renew Umbrella</t>
  </si>
  <si>
    <t>Conditional Renewal Umbrella</t>
  </si>
  <si>
    <t>Eligibility 1: Building and Exposures</t>
  </si>
  <si>
    <t xml:space="preserve">By selecting Yes I acknowledge that I have read and complete thhrough items 1 and 2 and agree that all locations comply. </t>
  </si>
  <si>
    <t>Eligibility 2: Amenities</t>
  </si>
  <si>
    <t>By selecting Yes I acknowledge that I have read completely through items 1 and 2 above and agree that all locations comply.</t>
  </si>
  <si>
    <t>Eligibility 3: Life Safety</t>
  </si>
  <si>
    <t>By selecting Yes I acknowledge that I have read completely through the above and agree that all locations comply.</t>
  </si>
  <si>
    <t>Eligibility 4: Loss History</t>
  </si>
  <si>
    <t>In the past 5 years, have there been aggregate liability losses incurred exceeding $250,000 at any one location within a single policy year?</t>
  </si>
  <si>
    <t>N</t>
  </si>
  <si>
    <t>In the past 5 years, have there been any of the following types of claims or known incidents at any location?</t>
  </si>
  <si>
    <t>Eligibility 5: Underlying Carrier Info</t>
  </si>
  <si>
    <t>By selecting Yes I acknowledge that I have read completely through the above and agree that all primary insurance either currently complies or will be placed and/or amended to be in compliance with the underlying requirements prior to binding.</t>
  </si>
  <si>
    <r>
      <t>*</t>
    </r>
    <r>
      <rPr>
        <sz val="12"/>
        <color rgb="FF000000"/>
        <rFont val="Arial"/>
        <family val="2"/>
      </rPr>
      <t>Limit</t>
    </r>
  </si>
  <si>
    <t>Risk Quality Modifier</t>
  </si>
  <si>
    <t>Fee Override</t>
  </si>
  <si>
    <t>Fee Modifier</t>
  </si>
  <si>
    <t>No Minimum</t>
  </si>
  <si>
    <t>Product Sub Type</t>
  </si>
  <si>
    <r>
      <t>*</t>
    </r>
    <r>
      <rPr>
        <sz val="12"/>
        <color rgb="FF000000"/>
        <rFont val="Arial"/>
        <family val="2"/>
      </rPr>
      <t>Agent Commission Percentage</t>
    </r>
  </si>
  <si>
    <t>Default</t>
  </si>
  <si>
    <t>Special Condition</t>
  </si>
  <si>
    <t>Does Insured Have Other DP Policies?</t>
  </si>
  <si>
    <t>*Day Care Tenant on Site?</t>
  </si>
  <si>
    <t>*Is this a Community Association where more than 50% of the total units are short term rentals?</t>
  </si>
  <si>
    <t>*Timeshare Association?</t>
  </si>
  <si>
    <r>
      <t>*</t>
    </r>
    <r>
      <rPr>
        <sz val="12"/>
        <color rgb="FF000000"/>
        <rFont val="Arial"/>
        <family val="2"/>
      </rPr>
      <t>Are more than 20% of the units at any one location Independent Living or Senior Living rentals?</t>
    </r>
  </si>
  <si>
    <r>
      <t>*</t>
    </r>
    <r>
      <rPr>
        <sz val="12"/>
        <color rgb="FF000000"/>
        <rFont val="Arial"/>
        <family val="2"/>
      </rPr>
      <t>Are more than 50% of the occupants at any location occupied by Undergraduate Students?</t>
    </r>
  </si>
  <si>
    <r>
      <t>*</t>
    </r>
    <r>
      <rPr>
        <sz val="12"/>
        <color rgb="FF000000"/>
        <rFont val="Arial"/>
        <family val="2"/>
      </rPr>
      <t>Is there any Warehouse or Light Industrial Exposures at any location?</t>
    </r>
  </si>
  <si>
    <r>
      <t>*</t>
    </r>
    <r>
      <rPr>
        <sz val="12"/>
        <color rgb="FF000000"/>
        <rFont val="Arial"/>
        <family val="2"/>
      </rPr>
      <t>Are there any Owned or Leased Vehicles?</t>
    </r>
  </si>
  <si>
    <r>
      <t>*</t>
    </r>
    <r>
      <rPr>
        <sz val="12"/>
        <color rgb="FF000000"/>
        <rFont val="Arial"/>
        <family val="2"/>
      </rPr>
      <t>Automobile Eligibility Complies</t>
    </r>
  </si>
  <si>
    <r>
      <t>*</t>
    </r>
    <r>
      <rPr>
        <sz val="12"/>
        <color rgb="FF000000"/>
        <rFont val="Arial"/>
        <family val="2"/>
      </rPr>
      <t>Type</t>
    </r>
  </si>
  <si>
    <r>
      <t>*</t>
    </r>
    <r>
      <rPr>
        <sz val="12"/>
        <color rgb="FF000000"/>
        <rFont val="Arial"/>
        <family val="2"/>
      </rPr>
      <t>Passenger Capacity</t>
    </r>
  </si>
  <si>
    <r>
      <t>*</t>
    </r>
    <r>
      <rPr>
        <sz val="12"/>
        <color rgb="FF000000"/>
        <rFont val="Arial"/>
        <family val="2"/>
      </rPr>
      <t># of Vehicles</t>
    </r>
  </si>
  <si>
    <t>Please mark if any vehicles are garaged in the following states:</t>
  </si>
  <si>
    <t>None Apply</t>
  </si>
  <si>
    <t>Florida</t>
  </si>
  <si>
    <t>Louisiana</t>
  </si>
  <si>
    <t>New Hampshire</t>
  </si>
  <si>
    <t>Vermont</t>
  </si>
  <si>
    <t>West Virginia</t>
  </si>
  <si>
    <t>Location 1:</t>
  </si>
  <si>
    <t>*Address 1</t>
  </si>
  <si>
    <t>Use Physical Address</t>
  </si>
  <si>
    <t>CLICK BUTTON</t>
  </si>
  <si>
    <t>*Zip</t>
  </si>
  <si>
    <t>*City</t>
  </si>
  <si>
    <t>*State</t>
  </si>
  <si>
    <t>Minimums Modifier</t>
  </si>
  <si>
    <t>*Construction Type</t>
  </si>
  <si>
    <t># Of Stories</t>
  </si>
  <si>
    <t>*Occupancy Type</t>
  </si>
  <si>
    <t>*Units</t>
  </si>
  <si>
    <t>*Commercial Square Footage Only</t>
  </si>
  <si>
    <t>Add Another Occupancy Type</t>
  </si>
  <si>
    <t>*# Of Pools</t>
  </si>
  <si>
    <t>*Who is the underlying CGL Carrier?</t>
  </si>
  <si>
    <t>Great American Insurance Company</t>
  </si>
  <si>
    <t>*Is the Underlying CGL policy written on Surplus lines (non-admitted) paper?</t>
  </si>
  <si>
    <t>*Is the association responsible for the rental of any units?</t>
  </si>
  <si>
    <t>*Was this building newly constructed or gut rehabbed in the past year?</t>
  </si>
  <si>
    <t>Do you want to order an inspection for this location?</t>
  </si>
  <si>
    <t>D&amp;O</t>
  </si>
  <si>
    <t>Include D&amp;O in my quote</t>
  </si>
  <si>
    <t>Decline D&amp;O in my quote</t>
  </si>
  <si>
    <t>Non-renew D&amp;O</t>
  </si>
  <si>
    <t>Conditional Renewal D&amp;O</t>
  </si>
  <si>
    <t>D&amp;O Eligibility</t>
  </si>
  <si>
    <t>*By selecting 'Yes', I agree with the above notice.</t>
  </si>
  <si>
    <t>*This program is for non-profit community associations or community associations that practice zero-balance accounting only. For-profit enterprises of any kind are not eligible. By selecting 'Yes', I confirm that this risk complies.</t>
  </si>
  <si>
    <t>D&amp;O Information</t>
  </si>
  <si>
    <r>
      <t>*</t>
    </r>
    <r>
      <rPr>
        <sz val="12"/>
        <color rgb="FF000000"/>
        <rFont val="Arial"/>
        <family val="2"/>
      </rPr>
      <t>Has the association experienced any D&amp;O claims in the last 5 years?</t>
    </r>
  </si>
  <si>
    <r>
      <t>*</t>
    </r>
    <r>
      <rPr>
        <sz val="12"/>
        <color rgb="FF000000"/>
        <rFont val="Arial"/>
        <family val="2"/>
      </rPr>
      <t>Is the association fully built out?</t>
    </r>
  </si>
  <si>
    <r>
      <t>*</t>
    </r>
    <r>
      <rPr>
        <sz val="12"/>
        <color rgb="FF000000"/>
        <rFont val="Arial"/>
        <family val="2"/>
      </rPr>
      <t>Does the association anticipate any renovations in the next year?</t>
    </r>
  </si>
  <si>
    <t>PPL date:</t>
  </si>
  <si>
    <t>Override date?</t>
  </si>
  <si>
    <r>
      <t>*</t>
    </r>
    <r>
      <rPr>
        <sz val="12"/>
        <color rgb="FF000000"/>
        <rFont val="Arial"/>
        <family val="2"/>
      </rPr>
      <t>How is the association managed?</t>
    </r>
  </si>
  <si>
    <r>
      <t>*</t>
    </r>
    <r>
      <rPr>
        <sz val="12"/>
        <color rgb="FF000000"/>
        <rFont val="Arial"/>
        <family val="2"/>
      </rPr>
      <t>Property Management Company</t>
    </r>
  </si>
  <si>
    <t>D&amp;O Exposures</t>
  </si>
  <si>
    <r>
      <t>*</t>
    </r>
    <r>
      <rPr>
        <sz val="12"/>
        <color rgb="FF000000"/>
        <rFont val="Arial"/>
        <family val="2"/>
      </rPr>
      <t>Association Type</t>
    </r>
  </si>
  <si>
    <t>Unit Count when fully built</t>
  </si>
  <si>
    <r>
      <t>*</t>
    </r>
    <r>
      <rPr>
        <sz val="12"/>
        <color rgb="FF000000"/>
        <rFont val="Arial"/>
        <family val="2"/>
      </rPr>
      <t>Current total unit count:</t>
    </r>
  </si>
  <si>
    <r>
      <t>*</t>
    </r>
    <r>
      <rPr>
        <sz val="12"/>
        <color rgb="FF000000"/>
        <rFont val="Arial"/>
        <family val="2"/>
      </rPr>
      <t>Does any one entity own more than 50% of the units?</t>
    </r>
  </si>
  <si>
    <r>
      <t>*</t>
    </r>
    <r>
      <rPr>
        <sz val="12"/>
        <color rgb="FF000000"/>
        <rFont val="Arial"/>
        <family val="2"/>
      </rPr>
      <t>Average Market Value of a Residential Unit</t>
    </r>
  </si>
  <si>
    <r>
      <t>*</t>
    </r>
    <r>
      <rPr>
        <sz val="12"/>
        <color rgb="FF000000"/>
        <rFont val="Arial"/>
        <family val="2"/>
      </rPr>
      <t>Number of owners past-due on association fees over 90 days:</t>
    </r>
  </si>
  <si>
    <r>
      <t>*</t>
    </r>
    <r>
      <rPr>
        <sz val="12"/>
        <color rgb="FF000000"/>
        <rFont val="Arial"/>
        <family val="2"/>
      </rPr>
      <t>Number of employees/leased employees:</t>
    </r>
  </si>
  <si>
    <r>
      <t>*</t>
    </r>
    <r>
      <rPr>
        <sz val="12"/>
        <color rgb="FF000000"/>
        <rFont val="Arial"/>
        <family val="2"/>
      </rPr>
      <t>Nature of operations debit:</t>
    </r>
  </si>
  <si>
    <r>
      <t>*</t>
    </r>
    <r>
      <rPr>
        <sz val="12"/>
        <color rgb="FF000000"/>
        <rFont val="Arial"/>
        <family val="2"/>
      </rPr>
      <t>Requested Limit:</t>
    </r>
  </si>
  <si>
    <r>
      <t>*</t>
    </r>
    <r>
      <rPr>
        <sz val="12"/>
        <color rgb="FF212526"/>
        <rFont val="Arial"/>
        <family val="2"/>
      </rPr>
      <t>Retention:</t>
    </r>
  </si>
  <si>
    <r>
      <t>*</t>
    </r>
    <r>
      <rPr>
        <sz val="12"/>
        <color rgb="FF000000"/>
        <rFont val="Arial"/>
        <family val="2"/>
      </rPr>
      <t>Include Absence of Replacement Coverage Reporting Provision? (+5%)</t>
    </r>
  </si>
  <si>
    <r>
      <t>*</t>
    </r>
    <r>
      <rPr>
        <sz val="12"/>
        <color rgb="FF000000"/>
        <rFont val="Arial"/>
        <family val="2"/>
      </rPr>
      <t>Include Discovery?</t>
    </r>
  </si>
  <si>
    <t>CRIME</t>
  </si>
  <si>
    <t>Include Crime in my quote</t>
  </si>
  <si>
    <t>Decline Crime in my quote</t>
  </si>
  <si>
    <t>Non-renew Crime</t>
  </si>
  <si>
    <t>Conditional Renewal Crime</t>
  </si>
  <si>
    <t>Crime Eligibility</t>
  </si>
  <si>
    <r>
      <t>*</t>
    </r>
    <r>
      <rPr>
        <sz val="12"/>
        <color rgb="FF000000"/>
        <rFont val="Arial"/>
        <family val="2"/>
      </rPr>
      <t>By selecting Yes, I acknowledge that I have read the above, and the Insured meets all underwriting criteria.</t>
    </r>
  </si>
  <si>
    <t>Crime Questions</t>
  </si>
  <si>
    <t>Does the association have a Pension Plan?</t>
  </si>
  <si>
    <t>Name Of Pension Plan</t>
  </si>
  <si>
    <t>Crime Coverages</t>
  </si>
  <si>
    <r>
      <t>*</t>
    </r>
    <r>
      <rPr>
        <sz val="12"/>
        <color rgb="FF000000"/>
        <rFont val="Arial"/>
        <family val="2"/>
      </rPr>
      <t>Agreement Type</t>
    </r>
  </si>
  <si>
    <r>
      <t>*</t>
    </r>
    <r>
      <rPr>
        <sz val="12"/>
        <color rgb="FF000000"/>
        <rFont val="Arial"/>
        <family val="2"/>
      </rPr>
      <t>Deductible Options</t>
    </r>
  </si>
  <si>
    <t>default</t>
  </si>
  <si>
    <t>Override Pricing Option</t>
  </si>
  <si>
    <t>Override Limit and Deductible</t>
  </si>
  <si>
    <t>x</t>
  </si>
  <si>
    <t>skip</t>
  </si>
  <si>
    <t>Residential Condominium Association</t>
  </si>
  <si>
    <t>Cooperative Apartment</t>
  </si>
  <si>
    <t>Homeowners Association - Residential</t>
  </si>
  <si>
    <t>Homeowners Association - Non-Residential</t>
  </si>
  <si>
    <t>Homeowners Association - Master</t>
  </si>
  <si>
    <t>Office Condominium Association</t>
  </si>
  <si>
    <t>Residential Condominium</t>
  </si>
  <si>
    <t>HOA or PUD (No Habitational Bldgs)</t>
  </si>
  <si>
    <t>Master Association</t>
  </si>
  <si>
    <t>,,,,</t>
  </si>
  <si>
    <t>Townhouse Association</t>
  </si>
  <si>
    <t>Year Round</t>
  </si>
  <si>
    <t>$1MM</t>
  </si>
  <si>
    <t>CA Package</t>
  </si>
  <si>
    <t>Condominium Association</t>
  </si>
  <si>
    <t>Co-op</t>
  </si>
  <si>
    <t>PUD/HOA/Masters</t>
  </si>
  <si>
    <t>Residential Condominium Association (COA)</t>
  </si>
  <si>
    <t>Cooperative</t>
  </si>
  <si>
    <t>Homeowners Association (HOA)</t>
  </si>
  <si>
    <t>Employee Dishonesty (Agreement #1 Only)</t>
  </si>
  <si>
    <t>Agreements 1-6&amp;8</t>
  </si>
  <si>
    <t>Agreements 1-6,8</t>
  </si>
  <si>
    <t>Agreement 1</t>
  </si>
  <si>
    <t>default Lowest for the provided limit</t>
  </si>
  <si>
    <r>
      <t xml:space="preserve">General Liability Limit 
</t>
    </r>
    <r>
      <rPr>
        <b/>
        <sz val="11"/>
        <color theme="1"/>
        <rFont val="Calibri"/>
        <family val="2"/>
        <scheme val="minor"/>
      </rPr>
      <t>(Request an option to the left. Be advised that the $2MM/$4MM option is subject to Underwriter review and may not be able for all associations based on their characteristics. Be sure to review your quote to confirm the limit Distinguished can offer prior to binding.)</t>
    </r>
  </si>
  <si>
    <t>GL EACH OCCURRENCE/GENERAL AGGREGATE LIMITS</t>
  </si>
  <si>
    <t>GL Each Occurrence/General Aggregate Limits</t>
  </si>
  <si>
    <t>Are all habitational buildings fully sprinklered?= Yes</t>
  </si>
  <si>
    <t>What is the Sprinkler System Rating? (example: NFPA 13D, NFPA 13R, NFPA 13)</t>
  </si>
  <si>
    <t>Free Form</t>
  </si>
  <si>
    <t>What is the Sprinkler System Rating? (only if applicable)</t>
  </si>
  <si>
    <t>State cannot be AZ, CA, NV</t>
  </si>
  <si>
    <t>State must = AZ, CA, NV</t>
  </si>
  <si>
    <t>Select Desired Option</t>
  </si>
  <si>
    <t>Association is responsible for insuring the buildings and structures only; No interior coverage for units.</t>
  </si>
  <si>
    <t>Association is responsible for insuring the building, structures, and units per original specifications and improvements and betterments.</t>
  </si>
  <si>
    <t>Deductible options are subject to change as determined by the Distinguished underwriting process. Be sure to refer to the quote if/when presented to confirm the options available. Ice Damming deductible will not apply in GA, AZ or CA.</t>
  </si>
  <si>
    <t>Umbrella/Excess Liability Option</t>
  </si>
  <si>
    <t>All primary insurers must have an AM Best rating of A-VI or better. However, we will provide coverage over Employers Liability placed with Certified State Funds, and/or carriers with an AM Best Rating of B++ VI or better.</t>
  </si>
  <si>
    <t>It is understood and agreed that this policy does not apply to any D&amp;O claim made against any insured based upon, arising out of, relating to, directly or indirectly resulting from or in consequence of, or in any way involving any wrongful act or any fact, matter, circumstance, situation, transaction, casualty, event or decision, known by the insured prior to the initial coverage date, which would indicate the probability of such claim being made. Please obtain a copy of the policy through your broker and read it carefully.</t>
  </si>
  <si>
    <t xml:space="preserve">This application must be signed by the association’s property manager or by a member of the board of trustees of the association in order to bind coverage.
The signature confirms that the signee has reviewed the application in its entirety and confirms that all information provided is accurate to the best of the signee's knowledge. 
Any previously presented quote is subject to change if any corrections to this application are needed. </t>
  </si>
  <si>
    <t>Commercial Tenant</t>
  </si>
  <si>
    <t>Number of  Spa/Hot Tubs (enter value to the left)</t>
  </si>
  <si>
    <t>Is lifesaving equipment accessible and maintained in good condition?</t>
  </si>
  <si>
    <t>8" masonry fire wall/division per every 20,000 of building sq. ft</t>
  </si>
  <si>
    <t>Assoc has Hab bldgs + State = CO</t>
  </si>
  <si>
    <t xml:space="preserve">What is the year of oldest roof (either new construction or last complete roof resurface) out of all the association buildings? </t>
  </si>
  <si>
    <t>If available to your Insured, would you like to select the D&amp;O Choice option, which caps defense costs outside the limits at $1M for a reduction in premium?</t>
  </si>
  <si>
    <t>$1MM per Occurrence/$2MM Aggregate</t>
  </si>
  <si>
    <t>Assoc Type = HOA or PUD (No Habitational Bldgs) or Master Association</t>
  </si>
  <si>
    <r>
      <t xml:space="preserve">3rd party contractor/service provider must provide a hold harmless or indemnification agreement that is </t>
    </r>
    <r>
      <rPr>
        <b/>
        <sz val="12"/>
        <color theme="1"/>
        <rFont val="Calibri"/>
        <family val="2"/>
        <scheme val="minor"/>
      </rPr>
      <t>favorable to the association.</t>
    </r>
  </si>
  <si>
    <r>
      <t xml:space="preserve">Is street or road maintenance the responsibility of the association or  contracted to a 3rd party? 
</t>
    </r>
    <r>
      <rPr>
        <b/>
        <sz val="12"/>
        <color theme="1"/>
        <rFont val="Calibri"/>
        <family val="2"/>
        <scheme val="minor"/>
      </rPr>
      <t>(3rd Party must comply with prior stated 'Risk Transfer Requirements')</t>
    </r>
  </si>
  <si>
    <r>
      <t xml:space="preserve">Is an outside lifeguard service used? </t>
    </r>
    <r>
      <rPr>
        <b/>
        <sz val="12"/>
        <color theme="1"/>
        <rFont val="Calibri"/>
        <family val="2"/>
        <scheme val="minor"/>
      </rPr>
      <t>Must comply with prior stated 'Risk Transfer Requirements'</t>
    </r>
  </si>
  <si>
    <r>
      <t xml:space="preserve">Has the association or any unit owners/tenants installed solar panels on any of the association roofs?
</t>
    </r>
    <r>
      <rPr>
        <b/>
        <sz val="12"/>
        <color theme="1"/>
        <rFont val="Calibri"/>
        <family val="2"/>
        <scheme val="minor"/>
      </rPr>
      <t>Solar panel installation/maintenance/leasing/contracting of any kind must comply with prior stated 'Risk Transfer Requirements'</t>
    </r>
  </si>
  <si>
    <r>
      <t>Do the solar panels have an emergency shutoff switch at exterior ground level (for fire fighter safety)?</t>
    </r>
    <r>
      <rPr>
        <b/>
        <sz val="12"/>
        <color theme="1"/>
        <rFont val="Calibri"/>
        <family val="2"/>
        <scheme val="minor"/>
      </rPr>
      <t xml:space="preserve">
No exterior solar panel shutoff will result in a declination.</t>
    </r>
  </si>
  <si>
    <r>
      <rPr>
        <i/>
        <sz val="12"/>
        <rFont val="Calibri"/>
        <family val="2"/>
        <scheme val="minor"/>
      </rPr>
      <t>LIFE SAFETY</t>
    </r>
    <r>
      <rPr>
        <sz val="12"/>
        <rFont val="Calibri"/>
        <family val="2"/>
        <scheme val="minor"/>
      </rPr>
      <t xml:space="preserve">- We require at least the following to alert people in the event of a fire and to help exit: </t>
    </r>
  </si>
  <si>
    <r>
      <rPr>
        <sz val="12"/>
        <rFont val="Calibri"/>
        <family val="2"/>
        <scheme val="minor"/>
      </rPr>
      <t xml:space="preserve">Indicate where: </t>
    </r>
    <r>
      <rPr>
        <u/>
        <sz val="12"/>
        <rFont val="Calibri"/>
        <family val="2"/>
        <scheme val="minor"/>
      </rPr>
      <t>                                                                                                                    </t>
    </r>
  </si>
  <si>
    <r>
      <t xml:space="preserve">Habitational Buildings and Structures (Amount shown is the total value from the SOV completed via the application process.)
</t>
    </r>
    <r>
      <rPr>
        <sz val="12"/>
        <color theme="1"/>
        <rFont val="Calibri"/>
        <family val="2"/>
        <scheme val="minor"/>
      </rPr>
      <t xml:space="preserve">Coverage for buildings and structures is provided on a guaranteed replacement cost basis.
</t>
    </r>
    <r>
      <rPr>
        <b/>
        <sz val="12"/>
        <color theme="1"/>
        <rFont val="Calibri"/>
        <family val="2"/>
        <scheme val="minor"/>
      </rPr>
      <t xml:space="preserve">
Distinguished Programs may value the property differently, please be sure to review this value if/when presented a quote. </t>
    </r>
    <r>
      <rPr>
        <sz val="12"/>
        <color theme="1"/>
        <rFont val="Calibri"/>
        <family val="2"/>
        <scheme val="minor"/>
      </rPr>
      <t xml:space="preserve">
</t>
    </r>
  </si>
  <si>
    <r>
      <t>Amenities/Other Buildings Values -</t>
    </r>
    <r>
      <rPr>
        <sz val="12"/>
        <color theme="1"/>
        <rFont val="Calibri"/>
        <family val="2"/>
        <scheme val="minor"/>
      </rPr>
      <t xml:space="preserve">The following structures are automatically covered and </t>
    </r>
    <r>
      <rPr>
        <b/>
        <sz val="12"/>
        <color theme="1"/>
        <rFont val="Calibri"/>
        <family val="2"/>
        <scheme val="minor"/>
      </rPr>
      <t>must not be listed</t>
    </r>
    <r>
      <rPr>
        <sz val="12"/>
        <color theme="1"/>
        <rFont val="Calibri"/>
        <family val="2"/>
        <scheme val="minor"/>
      </rPr>
      <t xml:space="preserve"> (unless the association is an HOA that is not responsible for habitational structures): Cabanas, courts for handball, courts for racquet sports, pool houses, gate houses, storage sheds, shelters, mailboxes, gazebos, pump houses, fences, walkways, roadways and other paved surfaces, recreation fixtures, outdoor fixtures, outdoor swimming pools, flagpoles, light poles, fountains, outside statues and freestanding walls other than retaining walls. </t>
    </r>
  </si>
  <si>
    <r>
      <t>Exposures Not Listed Above -</t>
    </r>
    <r>
      <rPr>
        <sz val="12"/>
        <color theme="1"/>
        <rFont val="Calibri"/>
        <family val="2"/>
        <scheme val="minor"/>
      </rPr>
      <t xml:space="preserve"> (manually entered exposures not listed above)</t>
    </r>
  </si>
  <si>
    <r>
      <t xml:space="preserve">Community Personal Property and Property Contained in Units (enter value in column to the left)
</t>
    </r>
    <r>
      <rPr>
        <sz val="12"/>
        <rFont val="Calibri"/>
        <family val="2"/>
        <scheme val="minor"/>
      </rPr>
      <t>Property Contained in Units: Personal Property contained in units where insurance is required by the Association Documents 
(Attach an itemized schedule of the items with your submission)</t>
    </r>
  </si>
  <si>
    <r>
      <rPr>
        <b/>
        <sz val="12"/>
        <color theme="1"/>
        <rFont val="Calibri"/>
        <family val="2"/>
        <scheme val="minor"/>
      </rPr>
      <t>Maintenance Fees and Assessments (enter value in column to the left)</t>
    </r>
    <r>
      <rPr>
        <sz val="12"/>
        <color theme="1"/>
        <rFont val="Calibri"/>
        <family val="2"/>
        <scheme val="minor"/>
      </rPr>
      <t xml:space="preserve">
Consequential Coverage’s: Coverage is provided for Maintenance Fees and Assessments as well as Community Income on an actual loss sustained basis. </t>
    </r>
  </si>
  <si>
    <r>
      <rPr>
        <b/>
        <sz val="12"/>
        <color theme="1"/>
        <rFont val="Calibri"/>
        <family val="2"/>
        <scheme val="minor"/>
      </rPr>
      <t>Notice to Colorado applicants:</t>
    </r>
    <r>
      <rPr>
        <sz val="12"/>
        <color theme="1"/>
        <rFont val="Calibri"/>
        <family val="2"/>
        <scheme val="minor"/>
      </rPr>
      <t xml:space="preserve"> It is unlawful to knowingly provide false, incomplete or misleading facts or information to an insurance company for the purposes of defrauding or attempting to defraud the company. Penalties may include imprisonment, fines, denial of insurance and civil damages. Any insurance company or agent of an insurance company who knowingly provides false, incomplete or misleading facts or information to a policy holder or claimant for the purpose  of defrauding or attempting to defraud the policy holder or claimant with regard to a settlement or award payable from insurance proceeds hall be reported to the Colorado Division of Insurance within the Department of Regulatory Agencies.</t>
    </r>
  </si>
  <si>
    <r>
      <rPr>
        <b/>
        <sz val="12"/>
        <color theme="1"/>
        <rFont val="Calibri"/>
        <family val="2"/>
        <scheme val="minor"/>
      </rPr>
      <t xml:space="preserve">Notice to Ohio applicants: </t>
    </r>
    <r>
      <rPr>
        <sz val="12"/>
        <color theme="1"/>
        <rFont val="Calibri"/>
        <family val="2"/>
        <scheme val="minor"/>
      </rPr>
      <t>Any person with intent to defraud or knowing that he / she is facilitating a fraud against an insurer, submits an application or files a claim containing a false or deceptive statement is guilty of insurance fraud.</t>
    </r>
  </si>
  <si>
    <r>
      <rPr>
        <b/>
        <sz val="12"/>
        <color theme="1"/>
        <rFont val="Calibri"/>
        <family val="2"/>
        <scheme val="minor"/>
      </rPr>
      <t>Notice to Oregon applicants:</t>
    </r>
    <r>
      <rPr>
        <sz val="12"/>
        <color theme="1"/>
        <rFont val="Calibri"/>
        <family val="2"/>
        <scheme val="minor"/>
      </rPr>
      <t xml:space="preserve"> Any person who knowingly and with intent to defraud any insurance company or another person files an application for insurance or statement of claim containing any materially false information or conceals for the purpose of misleading information concerning any fact material thereto, may be committing a fraudulent insurance act, which is a crime and may subject the persona to criminal and civil penalties.</t>
    </r>
  </si>
  <si>
    <r>
      <rPr>
        <b/>
        <sz val="12"/>
        <color theme="1"/>
        <rFont val="Calibri"/>
        <family val="2"/>
        <scheme val="minor"/>
      </rPr>
      <t>Notice to Washington applicants:</t>
    </r>
    <r>
      <rPr>
        <sz val="12"/>
        <color theme="1"/>
        <rFont val="Calibri"/>
        <family val="2"/>
        <scheme val="minor"/>
      </rPr>
      <t xml:space="preserve"> It is a crime to knowingly provide false, incomplete or misleading information to an insurance company for the purpose of defrauding the company. Penalties include imprisonment, fines and denial of insurance benefits.</t>
    </r>
  </si>
  <si>
    <t xml:space="preserve"> Insured Name:</t>
  </si>
  <si>
    <t>Insured Mailing Address:</t>
  </si>
  <si>
    <t>Do employees or volunteers use personal autos on behalf of the association, either on a weekly or daily basis?</t>
  </si>
  <si>
    <t>1st Construction Completed:</t>
  </si>
  <si>
    <t>A.     Associations where more than 50% of units are rented on an annual basis.</t>
  </si>
  <si>
    <t>B.     Associations that allow unit owners to sublease for less than 12 months.</t>
  </si>
  <si>
    <t>C.     Associations where the property management firm’s employees perform any maintenance or service work on property that is owned by unit owners, or on behalf of individual unit owners.</t>
  </si>
  <si>
    <t>D.     Associations where public or non-owner pool access of any kind is offered, including events.</t>
  </si>
  <si>
    <t>E.      Associations with pools featuring diving board(s) and/or water slide(s).</t>
  </si>
  <si>
    <t>F.      Associations that permit Sponsored Athletic teams, such as swim teams are permitted pool access.</t>
  </si>
  <si>
    <t>G.     Associations with tanning beds or tanning salons that are owned, operated or maintained by the insured.</t>
  </si>
  <si>
    <t>H.     Associations with Passenger Transportation Services, whether provided by the insured or contracted out to a third party.</t>
  </si>
  <si>
    <t>I.       Associations that permit the use of ATV’s and recreational vehicles including golf carts used to transport residents.</t>
  </si>
  <si>
    <t>J.       Associations that permit hunting, archery, indoor, outdoor trap and skeet shooting ranges.</t>
  </si>
  <si>
    <t>K.      Associations with armed guard (no exceptions for Courtesy Officers) and/or guard dog services of any kind.</t>
  </si>
  <si>
    <t>L.      Association-provided stable or equestrian amenities.</t>
  </si>
  <si>
    <t>M.    Association-provided ski areas including skiing activities, water skiing and water ski jets.</t>
  </si>
  <si>
    <t>N.     Association-provided and/or owned day care, in-home daycare, medical and nursing operations of any kind.</t>
  </si>
  <si>
    <t>O.     Association-owned and/or operated golf courses.</t>
  </si>
  <si>
    <t>P.      Associations with Aircraft and Aviation exposures, airports, and/or landing strips of any kind.</t>
  </si>
  <si>
    <t xml:space="preserve">Q.    Buildings with an effective age over 20 years that have not had the roof, HVAC, plumbing, and electrical systems updated. Effective age means the last complete renovation or replacement of the above components. </t>
  </si>
  <si>
    <t xml:space="preserve">R.    Habitational buildings with occupancy of less than 75% of total units, unless new construction or gut rehabbed within one year of the proposed effective date of coverage. A certificate of occupancy must be issued prior to the effective date of coverage. No single individual buildings can be completely vacant. </t>
  </si>
  <si>
    <t>S.    Buildings or garages with man lifts.</t>
  </si>
  <si>
    <t>T.    Buildings with common areas that exceed 3 stories in height.</t>
  </si>
  <si>
    <t>U.    Common areas, buildings, or individual units with any identified construction defects.</t>
  </si>
  <si>
    <t>V.    Common areas, buildings, or individual units with polybutylene or galvanized plumbing.</t>
  </si>
  <si>
    <t xml:space="preserve">W.   Common areas, buildings, or individual units with electric systems featuring fuse panels or that otherwise utilize fuses and/or electric systems utilizing knob and tube wiring. Federal Pacific Stab Lok circuit breakers and panels are ineligible. </t>
  </si>
  <si>
    <t>X.   Common areas, buildings, or individual units with any aluminum wiring other than the main feed line. Aluminum wiring to major appliance connections is acceptable.</t>
  </si>
  <si>
    <t>Y.    Associations with any building or common element, etc. which currently contains asbestos and/or lead paint</t>
  </si>
  <si>
    <r>
      <t xml:space="preserve">Does the Assoc. use security personnel? </t>
    </r>
    <r>
      <rPr>
        <b/>
        <sz val="12"/>
        <color theme="1"/>
        <rFont val="Calibri"/>
        <family val="2"/>
        <scheme val="minor"/>
      </rPr>
      <t xml:space="preserve">Armed guards and/or guard dog services are ineligible as advised previously. </t>
    </r>
  </si>
  <si>
    <t>Assoc. is responsible for insuring the buildings, structures, and units per original builder specifications.</t>
  </si>
  <si>
    <r>
      <rPr>
        <sz val="11"/>
        <color theme="1"/>
        <rFont val="Calibri"/>
        <family val="2"/>
        <scheme val="minor"/>
      </rPr>
      <t>The board approves all checks/expenditures and also verifies the completion/receipt of purchased services or goods</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</si>
</sst>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_(* #,##0_);_(* \(#,##0\);_(* &quot;-&quot;??_);_(@_)"/>
    <numFmt numFmtId="166" formatCode="0.00000000"/>
  </numFmts>
  <fonts count="34" x14ac:knownFonts="1">
    <font>
      <sz val="11"/>
      <color theme="1"/>
      <name val="Calibri"/>
      <family val="2"/>
      <scheme val="minor"/>
    </font>
    <font>
      <sz val="11"/>
      <name val="Calibri"/>
      <family val="2"/>
      <scheme val="minor"/>
    </font>
    <font>
      <u/>
      <sz val="11"/>
      <name val="Calibri"/>
      <family val="2"/>
      <scheme val="minor"/>
    </font>
    <font>
      <i/>
      <sz val="11"/>
      <name val="Calibri"/>
      <family val="2"/>
      <scheme val="minor"/>
    </font>
    <font>
      <sz val="10"/>
      <color rgb="FF000000"/>
      <name val="Times New Roman"/>
      <family val="1"/>
    </font>
    <font>
      <b/>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16"/>
      <color theme="1"/>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2"/>
      <color rgb="FFB8A06C"/>
      <name val="Arial"/>
      <family val="2"/>
    </font>
    <font>
      <sz val="12"/>
      <color theme="1"/>
      <name val="Arial"/>
      <family val="2"/>
    </font>
    <font>
      <sz val="12"/>
      <color rgb="FF212526"/>
      <name val="Arial"/>
      <family val="2"/>
    </font>
    <font>
      <sz val="12"/>
      <color rgb="FF000000"/>
      <name val="Arial"/>
      <family val="2"/>
    </font>
    <font>
      <strike/>
      <sz val="12"/>
      <color theme="1"/>
      <name val="Arial"/>
      <family val="2"/>
    </font>
    <font>
      <strike/>
      <sz val="12"/>
      <color rgb="FF212526"/>
      <name val="Arial"/>
      <family val="2"/>
    </font>
    <font>
      <sz val="12"/>
      <name val="Arial"/>
      <family val="2"/>
    </font>
    <font>
      <sz val="12"/>
      <color rgb="FFC7254E"/>
      <name val="Arial"/>
      <family val="2"/>
    </font>
    <font>
      <sz val="12"/>
      <color theme="1"/>
      <name val="Calibri"/>
      <family val="2"/>
      <scheme val="minor"/>
    </font>
    <font>
      <b/>
      <sz val="12"/>
      <color theme="1"/>
      <name val="Calibri"/>
      <family val="2"/>
      <scheme val="minor"/>
    </font>
    <font>
      <b/>
      <sz val="12"/>
      <name val="Calibri"/>
      <family val="2"/>
      <scheme val="minor"/>
    </font>
    <font>
      <sz val="12"/>
      <color theme="0"/>
      <name val="Calibri"/>
      <family val="2"/>
      <scheme val="minor"/>
    </font>
    <font>
      <b/>
      <sz val="12"/>
      <color theme="0"/>
      <name val="Calibri"/>
      <family val="2"/>
      <scheme val="minor"/>
    </font>
    <font>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u/>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7E3EF"/>
        <bgColor indexed="64"/>
      </patternFill>
    </fill>
    <fill>
      <patternFill patternType="solid">
        <fgColor rgb="FFB4AC86"/>
        <bgColor indexed="64"/>
      </patternFill>
    </fill>
    <fill>
      <patternFill patternType="solid">
        <fgColor theme="2"/>
        <bgColor indexed="64"/>
      </patternFill>
    </fill>
    <fill>
      <patternFill patternType="solid">
        <fgColor rgb="FFFFFF00"/>
        <bgColor indexed="64"/>
      </patternFill>
    </fill>
  </fills>
  <borders count="39">
    <border>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5">
    <xf numFmtId="0" fontId="0" fillId="0" borderId="0"/>
    <xf numFmtId="0" fontId="4" fillId="0" borderId="0"/>
    <xf numFmtId="9" fontId="13" fillId="0" borderId="0" applyFont="0" applyFill="0" applyBorder="0" applyAlignment="0" applyProtection="0"/>
    <xf numFmtId="0" fontId="15" fillId="0" borderId="0" applyNumberFormat="0" applyFill="0" applyBorder="0" applyAlignment="0" applyProtection="0"/>
    <xf numFmtId="43" fontId="13" fillId="0" borderId="0" applyFont="0" applyFill="0" applyBorder="0" applyAlignment="0" applyProtection="0"/>
  </cellStyleXfs>
  <cellXfs count="613">
    <xf numFmtId="0" fontId="0" fillId="0" borderId="0" xfId="0"/>
    <xf numFmtId="0" fontId="0" fillId="0" borderId="0" xfId="0" applyFont="1"/>
    <xf numFmtId="0" fontId="0" fillId="0" borderId="0" xfId="0" applyFont="1" applyFill="1" applyBorder="1" applyAlignment="1">
      <alignment horizontal="left" vertical="top"/>
    </xf>
    <xf numFmtId="0" fontId="0" fillId="0" borderId="0" xfId="0" applyFont="1" applyAlignment="1">
      <alignment horizontal="left"/>
    </xf>
    <xf numFmtId="0" fontId="1" fillId="0" borderId="0" xfId="0" applyFont="1" applyFill="1" applyBorder="1" applyAlignment="1">
      <alignment horizontal="left" vertical="top"/>
    </xf>
    <xf numFmtId="0" fontId="0"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5" fillId="0" borderId="0" xfId="0" applyFont="1" applyAlignment="1"/>
    <xf numFmtId="0" fontId="0" fillId="0" borderId="0" xfId="0" applyBorder="1"/>
    <xf numFmtId="0" fontId="5" fillId="0" borderId="0" xfId="0" applyFont="1" applyBorder="1"/>
    <xf numFmtId="0" fontId="5" fillId="0" borderId="0" xfId="0" applyFont="1" applyFill="1" applyBorder="1"/>
    <xf numFmtId="0" fontId="0" fillId="0" borderId="0" xfId="0" applyFill="1"/>
    <xf numFmtId="0" fontId="5" fillId="0" borderId="0" xfId="0" applyFont="1" applyFill="1" applyBorder="1" applyAlignment="1">
      <alignment horizontal="left"/>
    </xf>
    <xf numFmtId="0" fontId="0" fillId="0" borderId="0" xfId="0" applyFont="1" applyFill="1" applyAlignment="1">
      <alignment horizontal="left"/>
    </xf>
    <xf numFmtId="0" fontId="5" fillId="0" borderId="0" xfId="0" applyFont="1" applyFill="1" applyBorder="1" applyAlignment="1">
      <alignment horizontal="right"/>
    </xf>
    <xf numFmtId="0" fontId="0" fillId="0" borderId="0" xfId="0" applyFill="1" applyBorder="1"/>
    <xf numFmtId="0" fontId="0" fillId="0" borderId="0" xfId="0" applyFont="1" applyAlignment="1"/>
    <xf numFmtId="0" fontId="8" fillId="0" borderId="0" xfId="0" applyFont="1"/>
    <xf numFmtId="0" fontId="5" fillId="0" borderId="0" xfId="0" applyFont="1"/>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xf>
    <xf numFmtId="0" fontId="5" fillId="0" borderId="0" xfId="0" applyFont="1" applyAlignment="1">
      <alignment vertical="top"/>
    </xf>
    <xf numFmtId="0" fontId="0" fillId="3" borderId="0" xfId="0" applyFill="1" applyAlignment="1">
      <alignment horizontal="center"/>
    </xf>
    <xf numFmtId="0" fontId="0" fillId="3" borderId="0" xfId="0" applyFont="1" applyFill="1" applyAlignment="1">
      <alignment horizontal="center"/>
    </xf>
    <xf numFmtId="0" fontId="5" fillId="3" borderId="0" xfId="0" applyFont="1" applyFill="1" applyAlignment="1">
      <alignment horizontal="center"/>
    </xf>
    <xf numFmtId="0" fontId="0" fillId="0" borderId="0" xfId="0" applyFont="1" applyBorder="1"/>
    <xf numFmtId="0" fontId="5" fillId="0" borderId="0" xfId="0" applyFont="1" applyBorder="1" applyAlignment="1"/>
    <xf numFmtId="0" fontId="0" fillId="0" borderId="0" xfId="0" applyFont="1" applyBorder="1" applyAlignment="1">
      <alignment wrapText="1"/>
    </xf>
    <xf numFmtId="0" fontId="0" fillId="0" borderId="0" xfId="0" applyBorder="1" applyAlignment="1">
      <alignment vertical="center"/>
    </xf>
    <xf numFmtId="0" fontId="0" fillId="0" borderId="1" xfId="0" applyBorder="1"/>
    <xf numFmtId="0" fontId="0" fillId="0" borderId="0" xfId="0" applyFill="1" applyAlignment="1">
      <alignment horizontal="center"/>
    </xf>
    <xf numFmtId="0" fontId="5" fillId="0" borderId="0" xfId="0" applyFont="1" applyFill="1"/>
    <xf numFmtId="0" fontId="0" fillId="0" borderId="0" xfId="0" applyFont="1" applyFill="1" applyAlignment="1">
      <alignment horizontal="center"/>
    </xf>
    <xf numFmtId="0" fontId="5" fillId="0" borderId="0" xfId="0" applyFont="1" applyFill="1" applyAlignment="1">
      <alignment horizontal="center"/>
    </xf>
    <xf numFmtId="0" fontId="0" fillId="0" borderId="0" xfId="0" applyFont="1" applyFill="1" applyBorder="1"/>
    <xf numFmtId="0" fontId="0" fillId="0" borderId="0" xfId="0" applyFont="1" applyBorder="1" applyAlignment="1">
      <alignment horizontal="left" vertical="top" wrapText="1"/>
    </xf>
    <xf numFmtId="0" fontId="0" fillId="0" borderId="0" xfId="0" applyFont="1" applyBorder="1" applyAlignment="1">
      <alignment horizontal="center"/>
    </xf>
    <xf numFmtId="0" fontId="0" fillId="0" borderId="0" xfId="0" applyFont="1" applyBorder="1" applyAlignment="1">
      <alignment horizontal="left" vertical="top"/>
    </xf>
    <xf numFmtId="0" fontId="7" fillId="0" borderId="0" xfId="0" applyFont="1" applyFill="1" applyBorder="1"/>
    <xf numFmtId="0" fontId="5" fillId="0" borderId="0" xfId="0" applyFont="1" applyAlignment="1">
      <alignment vertical="top" wrapText="1"/>
    </xf>
    <xf numFmtId="6"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7" fillId="0" borderId="0" xfId="0" applyFont="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9" xfId="0" applyBorder="1"/>
    <xf numFmtId="0" fontId="0" fillId="0" borderId="20" xfId="0" applyBorder="1"/>
    <xf numFmtId="0" fontId="5" fillId="0" borderId="2" xfId="0" applyFont="1" applyBorder="1"/>
    <xf numFmtId="0" fontId="0" fillId="0" borderId="16" xfId="0" applyBorder="1" applyAlignment="1">
      <alignment vertical="top"/>
    </xf>
    <xf numFmtId="0" fontId="0" fillId="0" borderId="16" xfId="0" applyBorder="1" applyAlignment="1">
      <alignment vertical="center"/>
    </xf>
    <xf numFmtId="0" fontId="0" fillId="0" borderId="15" xfId="0" applyFill="1" applyBorder="1"/>
    <xf numFmtId="0" fontId="0" fillId="0" borderId="16" xfId="0" applyFill="1" applyBorder="1"/>
    <xf numFmtId="0" fontId="0" fillId="0" borderId="17" xfId="0" applyFill="1" applyBorder="1"/>
    <xf numFmtId="0" fontId="5" fillId="0" borderId="2" xfId="0" applyFont="1" applyFill="1" applyBorder="1"/>
    <xf numFmtId="0" fontId="0" fillId="0" borderId="1" xfId="0" applyFill="1" applyBorder="1"/>
    <xf numFmtId="0" fontId="0" fillId="0" borderId="18" xfId="0" applyFill="1" applyBorder="1"/>
    <xf numFmtId="0" fontId="0" fillId="0" borderId="19" xfId="0" applyFill="1" applyBorder="1"/>
    <xf numFmtId="0" fontId="0" fillId="0" borderId="20" xfId="0" applyFill="1" applyBorder="1"/>
    <xf numFmtId="0" fontId="0" fillId="5" borderId="15" xfId="0" applyFill="1" applyBorder="1"/>
    <xf numFmtId="0" fontId="0" fillId="5" borderId="16" xfId="0" applyFill="1" applyBorder="1"/>
    <xf numFmtId="0" fontId="0" fillId="5" borderId="17" xfId="0" applyFill="1" applyBorder="1"/>
    <xf numFmtId="0" fontId="5" fillId="5" borderId="2" xfId="0" applyFont="1" applyFill="1" applyBorder="1"/>
    <xf numFmtId="0" fontId="0" fillId="5" borderId="0" xfId="0" applyFill="1" applyBorder="1"/>
    <xf numFmtId="0" fontId="0" fillId="5" borderId="1" xfId="0" applyFill="1" applyBorder="1"/>
    <xf numFmtId="0" fontId="0" fillId="5" borderId="18" xfId="0" applyFill="1" applyBorder="1"/>
    <xf numFmtId="0" fontId="0" fillId="5" borderId="19" xfId="0" applyFill="1" applyBorder="1"/>
    <xf numFmtId="0" fontId="0" fillId="5" borderId="20" xfId="0" applyFill="1" applyBorder="1"/>
    <xf numFmtId="6" fontId="0" fillId="5" borderId="16" xfId="0" applyNumberFormat="1" applyFill="1" applyBorder="1"/>
    <xf numFmtId="6" fontId="0" fillId="5" borderId="19" xfId="0" applyNumberFormat="1" applyFill="1" applyBorder="1"/>
    <xf numFmtId="0" fontId="0" fillId="0" borderId="0" xfId="0" applyFont="1" applyFill="1" applyBorder="1" applyAlignment="1">
      <alignment horizontal="center"/>
    </xf>
    <xf numFmtId="0" fontId="8" fillId="0" borderId="0" xfId="0" applyFont="1" applyBorder="1" applyAlignment="1">
      <alignment horizontal="left" vertical="top"/>
    </xf>
    <xf numFmtId="0" fontId="5" fillId="0" borderId="0" xfId="0" applyFont="1" applyAlignment="1">
      <alignment horizontal="left" vertical="top"/>
    </xf>
    <xf numFmtId="0" fontId="0" fillId="0" borderId="0" xfId="0" applyFont="1" applyAlignment="1" applyProtection="1">
      <alignment horizontal="center"/>
    </xf>
    <xf numFmtId="0" fontId="0" fillId="0" borderId="0" xfId="0" applyFont="1" applyBorder="1" applyAlignment="1">
      <alignment horizontal="left" vertical="top" wrapText="1"/>
    </xf>
    <xf numFmtId="0" fontId="1" fillId="0" borderId="0" xfId="0" applyFont="1" applyFill="1" applyAlignment="1">
      <alignment horizontal="center"/>
    </xf>
    <xf numFmtId="0" fontId="1" fillId="0" borderId="0" xfId="0" applyFont="1" applyFill="1"/>
    <xf numFmtId="0" fontId="0" fillId="0" borderId="0" xfId="0" applyAlignment="1">
      <alignment horizontal="left"/>
    </xf>
    <xf numFmtId="0" fontId="0" fillId="0" borderId="0" xfId="0" applyFont="1" applyFill="1"/>
    <xf numFmtId="0" fontId="5"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Border="1" applyAlignment="1" applyProtection="1">
      <alignment horizontal="center"/>
    </xf>
    <xf numFmtId="0" fontId="5" fillId="6" borderId="12" xfId="0" applyFont="1" applyFill="1" applyBorder="1"/>
    <xf numFmtId="0" fontId="0" fillId="6" borderId="12" xfId="0" applyFont="1" applyFill="1" applyBorder="1"/>
    <xf numFmtId="0" fontId="0" fillId="6" borderId="12" xfId="0" applyFill="1" applyBorder="1"/>
    <xf numFmtId="0" fontId="0" fillId="6" borderId="13" xfId="0" applyFill="1" applyBorder="1"/>
    <xf numFmtId="0" fontId="0" fillId="6" borderId="11" xfId="0" applyFont="1" applyFill="1" applyBorder="1" applyAlignment="1">
      <alignment horizontal="center"/>
    </xf>
    <xf numFmtId="0" fontId="5" fillId="6" borderId="12" xfId="0" applyFont="1" applyFill="1" applyBorder="1" applyAlignment="1">
      <alignment horizontal="center" wrapText="1"/>
    </xf>
    <xf numFmtId="0" fontId="7" fillId="0" borderId="0" xfId="0" applyFont="1" applyFill="1" applyBorder="1" applyAlignment="1">
      <alignment wrapText="1"/>
    </xf>
    <xf numFmtId="0" fontId="0" fillId="0" borderId="0" xfId="0" applyFont="1" applyFill="1" applyAlignment="1" applyProtection="1">
      <alignment horizontal="center"/>
    </xf>
    <xf numFmtId="0" fontId="0" fillId="0" borderId="0" xfId="0" applyAlignment="1">
      <alignment horizontal="left" vertical="top" wrapText="1"/>
    </xf>
    <xf numFmtId="0" fontId="0" fillId="0" borderId="0" xfId="0" applyFont="1" applyAlignment="1" applyProtection="1">
      <alignment horizontal="left"/>
    </xf>
    <xf numFmtId="0" fontId="0" fillId="0" borderId="0" xfId="0" applyAlignment="1" applyProtection="1">
      <alignment horizontal="center"/>
    </xf>
    <xf numFmtId="0" fontId="0" fillId="6" borderId="11" xfId="0" applyFont="1" applyFill="1" applyBorder="1" applyAlignment="1" applyProtection="1">
      <alignment horizontal="center"/>
    </xf>
    <xf numFmtId="0" fontId="1" fillId="7" borderId="14" xfId="0" applyFont="1" applyFill="1" applyBorder="1" applyAlignment="1" applyProtection="1">
      <alignment horizontal="center"/>
    </xf>
    <xf numFmtId="0" fontId="0" fillId="7" borderId="14" xfId="0" applyFont="1" applyFill="1" applyBorder="1" applyAlignment="1" applyProtection="1">
      <alignment horizontal="center"/>
    </xf>
    <xf numFmtId="0" fontId="5" fillId="0" borderId="0" xfId="0" applyFont="1" applyFill="1" applyBorder="1" applyAlignment="1" applyProtection="1">
      <alignment horizontal="center"/>
    </xf>
    <xf numFmtId="0" fontId="8" fillId="7" borderId="14" xfId="0" applyFont="1" applyFill="1" applyBorder="1" applyAlignment="1" applyProtection="1">
      <alignment horizontal="center"/>
    </xf>
    <xf numFmtId="0" fontId="0" fillId="0" borderId="0" xfId="0" applyProtection="1"/>
    <xf numFmtId="0" fontId="8" fillId="0" borderId="0" xfId="0" applyFont="1" applyFill="1" applyBorder="1" applyAlignment="1" applyProtection="1">
      <alignment horizontal="center"/>
    </xf>
    <xf numFmtId="0" fontId="8" fillId="7" borderId="11" xfId="0" applyFont="1" applyFill="1" applyBorder="1" applyAlignment="1" applyProtection="1">
      <alignment horizontal="center"/>
    </xf>
    <xf numFmtId="0" fontId="8" fillId="7" borderId="9" xfId="0" applyFont="1" applyFill="1" applyBorder="1" applyAlignment="1">
      <alignment horizontal="left"/>
    </xf>
    <xf numFmtId="0" fontId="8" fillId="7" borderId="9" xfId="0" applyFont="1" applyFill="1" applyBorder="1" applyAlignment="1"/>
    <xf numFmtId="0" fontId="8" fillId="7" borderId="10" xfId="0" applyFont="1" applyFill="1" applyBorder="1" applyAlignment="1">
      <alignment wrapText="1"/>
    </xf>
    <xf numFmtId="0" fontId="0" fillId="0" borderId="0" xfId="0" applyAlignment="1">
      <alignment horizontal="left" vertical="top" wrapText="1"/>
    </xf>
    <xf numFmtId="0" fontId="11" fillId="0" borderId="0" xfId="0" applyFont="1"/>
    <xf numFmtId="0" fontId="5" fillId="2" borderId="21" xfId="0" applyFont="1" applyFill="1" applyBorder="1" applyAlignment="1" applyProtection="1">
      <alignment horizontal="center" wrapText="1"/>
      <protection locked="0"/>
    </xf>
    <xf numFmtId="0" fontId="5" fillId="0" borderId="21" xfId="0" applyFont="1" applyBorder="1" applyAlignment="1" applyProtection="1">
      <alignment horizontal="center" wrapText="1"/>
      <protection locked="0"/>
    </xf>
    <xf numFmtId="0" fontId="5" fillId="0" borderId="22" xfId="0" applyFont="1" applyBorder="1" applyAlignment="1" applyProtection="1">
      <alignment horizontal="center" wrapText="1"/>
      <protection locked="0"/>
    </xf>
    <xf numFmtId="0" fontId="5" fillId="0" borderId="21" xfId="0" applyFont="1" applyFill="1" applyBorder="1" applyAlignment="1" applyProtection="1">
      <alignment horizontal="center" wrapText="1"/>
      <protection locked="0"/>
    </xf>
    <xf numFmtId="14" fontId="5" fillId="0" borderId="21" xfId="0" applyNumberFormat="1" applyFont="1" applyFill="1" applyBorder="1" applyAlignment="1" applyProtection="1">
      <alignment horizontal="center" wrapText="1"/>
      <protection locked="0"/>
    </xf>
    <xf numFmtId="164" fontId="5" fillId="0" borderId="21" xfId="0" applyNumberFormat="1" applyFont="1" applyFill="1" applyBorder="1" applyAlignment="1" applyProtection="1">
      <alignment horizontal="center" wrapText="1"/>
      <protection locked="0"/>
    </xf>
    <xf numFmtId="1" fontId="5" fillId="0" borderId="21" xfId="0" applyNumberFormat="1" applyFont="1" applyFill="1" applyBorder="1" applyAlignment="1" applyProtection="1">
      <alignment horizontal="center" wrapText="1"/>
      <protection locked="0"/>
    </xf>
    <xf numFmtId="0" fontId="5" fillId="0" borderId="0" xfId="0" applyFont="1" applyAlignment="1">
      <alignment horizontal="center" wrapText="1"/>
    </xf>
    <xf numFmtId="0" fontId="6" fillId="0" borderId="14" xfId="0" applyFont="1" applyFill="1" applyBorder="1" applyAlignment="1" applyProtection="1">
      <alignment horizontal="center" wrapText="1"/>
      <protection locked="0"/>
    </xf>
    <xf numFmtId="0" fontId="0" fillId="0" borderId="0" xfId="0" applyFont="1" applyAlignment="1">
      <alignment horizontal="center" wrapText="1"/>
    </xf>
    <xf numFmtId="0" fontId="5" fillId="0" borderId="21" xfId="0" applyFont="1" applyBorder="1" applyAlignment="1" applyProtection="1">
      <alignment horizontal="center" wrapText="1"/>
    </xf>
    <xf numFmtId="0" fontId="0" fillId="0" borderId="0" xfId="0" applyFont="1" applyAlignment="1" applyProtection="1">
      <alignment horizontal="center" wrapText="1"/>
    </xf>
    <xf numFmtId="0" fontId="5" fillId="0" borderId="14" xfId="0" applyFont="1" applyBorder="1" applyAlignment="1" applyProtection="1">
      <alignment horizontal="center" wrapText="1"/>
      <protection locked="0"/>
    </xf>
    <xf numFmtId="0" fontId="5" fillId="0" borderId="0" xfId="0" applyFont="1" applyAlignment="1" applyProtection="1">
      <alignment horizontal="center" wrapText="1"/>
    </xf>
    <xf numFmtId="0" fontId="5" fillId="6" borderId="12" xfId="0" applyFont="1" applyFill="1" applyBorder="1" applyAlignment="1" applyProtection="1">
      <alignment horizontal="center" wrapText="1"/>
    </xf>
    <xf numFmtId="0" fontId="5" fillId="0" borderId="21" xfId="0" applyFont="1" applyFill="1" applyBorder="1" applyAlignment="1">
      <alignment horizontal="center" wrapText="1"/>
    </xf>
    <xf numFmtId="0" fontId="5" fillId="0" borderId="21" xfId="0" applyFont="1" applyBorder="1" applyAlignment="1">
      <alignment horizontal="center" wrapText="1"/>
    </xf>
    <xf numFmtId="6" fontId="5" fillId="0" borderId="21"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wrapText="1"/>
      <protection locked="0"/>
    </xf>
    <xf numFmtId="164" fontId="5" fillId="0" borderId="21" xfId="0" applyNumberFormat="1" applyFont="1" applyBorder="1" applyAlignment="1" applyProtection="1">
      <alignment horizontal="center" wrapText="1"/>
      <protection locked="0"/>
    </xf>
    <xf numFmtId="0" fontId="5" fillId="4" borderId="14" xfId="0" applyFont="1" applyFill="1" applyBorder="1" applyAlignment="1" applyProtection="1">
      <alignment horizontal="center" wrapText="1"/>
      <protection locked="0"/>
    </xf>
    <xf numFmtId="0" fontId="5" fillId="0" borderId="14" xfId="0" applyFont="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0" fillId="0" borderId="0" xfId="0" applyFont="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164" fontId="1" fillId="0" borderId="0" xfId="0" applyNumberFormat="1" applyFont="1" applyFill="1" applyAlignment="1">
      <alignment horizontal="center"/>
    </xf>
    <xf numFmtId="6" fontId="5" fillId="0" borderId="0" xfId="0" applyNumberFormat="1" applyFont="1" applyBorder="1" applyAlignment="1" applyProtection="1">
      <alignment horizontal="center" vertical="center" wrapText="1"/>
      <protection locked="0"/>
    </xf>
    <xf numFmtId="0" fontId="0" fillId="0" borderId="0" xfId="0" applyAlignment="1">
      <alignment horizontal="left" vertical="center" indent="8"/>
    </xf>
    <xf numFmtId="0" fontId="1" fillId="0" borderId="0" xfId="0" applyFont="1" applyFill="1" applyProtection="1">
      <protection locked="0"/>
    </xf>
    <xf numFmtId="0" fontId="7" fillId="7" borderId="11" xfId="0" applyFont="1" applyFill="1" applyBorder="1" applyAlignment="1"/>
    <xf numFmtId="0" fontId="0" fillId="0" borderId="0" xfId="0" applyFont="1" applyAlignment="1">
      <alignment wrapText="1"/>
    </xf>
    <xf numFmtId="0" fontId="5" fillId="0" borderId="14" xfId="0" applyFont="1" applyFill="1" applyBorder="1" applyAlignment="1" applyProtection="1">
      <alignment horizontal="center" wrapText="1"/>
      <protection locked="0"/>
    </xf>
    <xf numFmtId="0" fontId="5" fillId="0" borderId="0" xfId="0" applyFont="1" applyAlignment="1">
      <alignment horizontal="left" vertical="top" wrapText="1"/>
    </xf>
    <xf numFmtId="0" fontId="0" fillId="0" borderId="0" xfId="0" applyAlignment="1">
      <alignment horizontal="left" vertical="top"/>
    </xf>
    <xf numFmtId="0" fontId="5" fillId="0" borderId="0" xfId="0" applyFont="1" applyBorder="1" applyAlignment="1">
      <alignment vertical="center"/>
    </xf>
    <xf numFmtId="0" fontId="5" fillId="0" borderId="0" xfId="0" applyFont="1" applyBorder="1" applyAlignment="1">
      <alignment wrapText="1"/>
    </xf>
    <xf numFmtId="0" fontId="0" fillId="0" borderId="0" xfId="0" applyFill="1" applyBorder="1" applyAlignment="1">
      <alignment vertical="center"/>
    </xf>
    <xf numFmtId="0" fontId="0" fillId="0" borderId="0" xfId="0" applyFont="1" applyFill="1" applyBorder="1" applyAlignment="1">
      <alignment wrapText="1"/>
    </xf>
    <xf numFmtId="1" fontId="1" fillId="0" borderId="21" xfId="0" applyNumberFormat="1" applyFont="1" applyFill="1" applyBorder="1" applyAlignment="1">
      <alignment horizontal="center"/>
    </xf>
    <xf numFmtId="0" fontId="8" fillId="0" borderId="0" xfId="0" applyFont="1" applyProtection="1"/>
    <xf numFmtId="0" fontId="1" fillId="0" borderId="0" xfId="0" applyFont="1" applyFill="1" applyProtection="1"/>
    <xf numFmtId="0" fontId="5" fillId="0" borderId="0" xfId="0" applyFont="1" applyAlignment="1">
      <alignment horizontal="left" vertical="top" wrapText="1"/>
    </xf>
    <xf numFmtId="0" fontId="6" fillId="0" borderId="0" xfId="0" applyFont="1" applyFill="1" applyBorder="1" applyAlignment="1">
      <alignment horizontal="left" vertical="top" wrapText="1"/>
    </xf>
    <xf numFmtId="9" fontId="0" fillId="0" borderId="0" xfId="2" applyFont="1" applyAlignment="1">
      <alignment horizontal="center"/>
    </xf>
    <xf numFmtId="164" fontId="5" fillId="0" borderId="21" xfId="0" applyNumberFormat="1" applyFont="1" applyBorder="1" applyAlignment="1" applyProtection="1">
      <alignment horizontal="center" vertical="center" wrapText="1"/>
      <protection locked="0"/>
    </xf>
    <xf numFmtId="0" fontId="5" fillId="8" borderId="21" xfId="0" applyFont="1" applyFill="1" applyBorder="1" applyAlignment="1">
      <alignment horizontal="center" vertical="center"/>
    </xf>
    <xf numFmtId="0" fontId="5" fillId="8" borderId="24" xfId="0" applyFont="1" applyFill="1" applyBorder="1" applyAlignment="1">
      <alignment horizontal="center" vertical="center"/>
    </xf>
    <xf numFmtId="0" fontId="5" fillId="0" borderId="14" xfId="0" applyFont="1" applyBorder="1" applyAlignment="1">
      <alignment horizontal="center" vertical="center"/>
    </xf>
    <xf numFmtId="164" fontId="5" fillId="0" borderId="24" xfId="0" applyNumberFormat="1" applyFont="1" applyBorder="1" applyAlignment="1" applyProtection="1">
      <alignment horizontal="center" vertical="center" wrapText="1"/>
      <protection locked="0"/>
    </xf>
    <xf numFmtId="9" fontId="5" fillId="0" borderId="21" xfId="2" applyFont="1" applyBorder="1" applyAlignment="1" applyProtection="1">
      <alignment horizontal="center" vertical="center" wrapText="1"/>
      <protection locked="0"/>
    </xf>
    <xf numFmtId="0" fontId="1" fillId="0" borderId="0" xfId="0" applyFont="1" applyFill="1" applyProtection="1">
      <protection hidden="1"/>
    </xf>
    <xf numFmtId="0" fontId="6" fillId="0" borderId="0" xfId="0" applyFont="1" applyAlignment="1">
      <alignment horizontal="left" vertical="top" wrapText="1"/>
    </xf>
    <xf numFmtId="0" fontId="5" fillId="0" borderId="21" xfId="0" applyNumberFormat="1" applyFont="1" applyBorder="1" applyAlignment="1" applyProtection="1">
      <alignment horizontal="center" vertical="center" wrapText="1"/>
      <protection locked="0"/>
    </xf>
    <xf numFmtId="0" fontId="1" fillId="0" borderId="0" xfId="0" applyFont="1"/>
    <xf numFmtId="0" fontId="0" fillId="0" borderId="0" xfId="0" applyFont="1" applyAlignment="1">
      <alignment horizontal="left" vertical="top" wrapText="1"/>
    </xf>
    <xf numFmtId="0" fontId="0" fillId="0" borderId="0" xfId="0" applyFill="1" applyProtection="1"/>
    <xf numFmtId="0" fontId="14" fillId="0" borderId="0" xfId="0" applyFont="1" applyFill="1" applyProtection="1">
      <protection hidden="1"/>
    </xf>
    <xf numFmtId="164" fontId="14" fillId="0" borderId="0" xfId="0" applyNumberFormat="1" applyFont="1" applyFill="1" applyProtection="1">
      <protection hidden="1"/>
    </xf>
    <xf numFmtId="9" fontId="14" fillId="0" borderId="0" xfId="0" applyNumberFormat="1" applyFont="1" applyFill="1" applyProtection="1">
      <protection hidden="1"/>
    </xf>
    <xf numFmtId="6" fontId="14" fillId="0" borderId="0" xfId="0" applyNumberFormat="1" applyFont="1" applyFill="1" applyProtection="1">
      <protection hidden="1"/>
    </xf>
    <xf numFmtId="0" fontId="0" fillId="0" borderId="0" xfId="0" applyFont="1" applyAlignment="1">
      <alignment vertical="top"/>
    </xf>
    <xf numFmtId="0" fontId="5" fillId="0" borderId="24" xfId="0" applyFont="1" applyBorder="1" applyAlignment="1" applyProtection="1">
      <alignment horizontal="center" wrapText="1"/>
    </xf>
    <xf numFmtId="164" fontId="1" fillId="0" borderId="21" xfId="0" applyNumberFormat="1" applyFont="1" applyFill="1" applyBorder="1" applyAlignment="1" applyProtection="1">
      <alignment horizontal="center"/>
      <protection locked="0"/>
    </xf>
    <xf numFmtId="1" fontId="1" fillId="0" borderId="21" xfId="0" applyNumberFormat="1" applyFont="1" applyFill="1" applyBorder="1" applyAlignment="1" applyProtection="1">
      <alignment horizontal="center"/>
      <protection locked="0"/>
    </xf>
    <xf numFmtId="0" fontId="0" fillId="0" borderId="19" xfId="0" applyBorder="1" applyProtection="1">
      <protection locked="0"/>
    </xf>
    <xf numFmtId="164" fontId="1" fillId="0" borderId="19" xfId="0" applyNumberFormat="1" applyFont="1" applyFill="1" applyBorder="1" applyAlignment="1" applyProtection="1">
      <alignment horizontal="center"/>
      <protection locked="0"/>
    </xf>
    <xf numFmtId="0" fontId="0" fillId="0" borderId="27" xfId="0" applyBorder="1" applyProtection="1">
      <protection locked="0"/>
    </xf>
    <xf numFmtId="164" fontId="1" fillId="0" borderId="27" xfId="0" applyNumberFormat="1" applyFont="1" applyFill="1" applyBorder="1" applyAlignment="1" applyProtection="1">
      <alignment horizontal="center"/>
      <protection locked="0"/>
    </xf>
    <xf numFmtId="0" fontId="0" fillId="0" borderId="0" xfId="0" applyBorder="1" applyProtection="1"/>
    <xf numFmtId="0" fontId="0" fillId="0" borderId="7" xfId="0" applyBorder="1" applyProtection="1"/>
    <xf numFmtId="0" fontId="0" fillId="0" borderId="10" xfId="0" applyBorder="1" applyProtection="1"/>
    <xf numFmtId="0" fontId="0" fillId="0" borderId="6" xfId="0" applyBorder="1" applyProtection="1"/>
    <xf numFmtId="0" fontId="0" fillId="0" borderId="0" xfId="0" applyFill="1" applyBorder="1" applyProtection="1"/>
    <xf numFmtId="0" fontId="0" fillId="0" borderId="7" xfId="0" applyFill="1" applyBorder="1" applyProtection="1"/>
    <xf numFmtId="0" fontId="0" fillId="0" borderId="0" xfId="0" applyFont="1" applyFill="1" applyBorder="1" applyProtection="1"/>
    <xf numFmtId="0" fontId="5" fillId="0" borderId="0" xfId="0" applyFont="1" applyBorder="1" applyProtection="1"/>
    <xf numFmtId="0" fontId="0" fillId="0" borderId="0" xfId="0" applyFont="1" applyProtection="1"/>
    <xf numFmtId="0" fontId="1" fillId="0" borderId="0" xfId="0" applyFont="1" applyFill="1" applyBorder="1" applyAlignment="1" applyProtection="1">
      <alignment horizontal="center"/>
    </xf>
    <xf numFmtId="0" fontId="0" fillId="0" borderId="0" xfId="0" applyBorder="1" applyAlignment="1" applyProtection="1">
      <alignment horizontal="center"/>
    </xf>
    <xf numFmtId="0" fontId="6" fillId="0" borderId="0" xfId="0" applyFont="1" applyFill="1" applyBorder="1" applyAlignment="1" applyProtection="1">
      <alignment horizontal="right"/>
    </xf>
    <xf numFmtId="1" fontId="5" fillId="0" borderId="21" xfId="0" applyNumberFormat="1" applyFont="1" applyFill="1" applyBorder="1" applyAlignment="1" applyProtection="1">
      <alignment horizontal="left"/>
    </xf>
    <xf numFmtId="1" fontId="5" fillId="0" borderId="0" xfId="0" applyNumberFormat="1" applyFont="1" applyFill="1" applyBorder="1" applyAlignment="1" applyProtection="1">
      <alignment horizontal="center"/>
    </xf>
    <xf numFmtId="14" fontId="5" fillId="0" borderId="21" xfId="0" applyNumberFormat="1" applyFont="1" applyFill="1" applyBorder="1" applyAlignment="1" applyProtection="1">
      <alignment horizontal="left"/>
    </xf>
    <xf numFmtId="0" fontId="0" fillId="0" borderId="0" xfId="0" applyBorder="1" applyAlignment="1" applyProtection="1">
      <alignment horizontal="left"/>
    </xf>
    <xf numFmtId="14" fontId="5" fillId="0" borderId="26" xfId="0" applyNumberFormat="1" applyFont="1" applyFill="1" applyBorder="1" applyAlignment="1" applyProtection="1">
      <alignment horizontal="left"/>
    </xf>
    <xf numFmtId="0" fontId="0" fillId="0" borderId="0" xfId="0" applyAlignment="1" applyProtection="1">
      <alignment horizontal="left"/>
    </xf>
    <xf numFmtId="1" fontId="5" fillId="0" borderId="24" xfId="0" applyNumberFormat="1" applyFont="1" applyFill="1" applyBorder="1" applyAlignment="1" applyProtection="1">
      <alignment horizontal="left"/>
    </xf>
    <xf numFmtId="0" fontId="0" fillId="0" borderId="0" xfId="0" applyAlignment="1" applyProtection="1"/>
    <xf numFmtId="0" fontId="5" fillId="6" borderId="11" xfId="0" applyFont="1" applyFill="1" applyBorder="1" applyAlignment="1" applyProtection="1">
      <alignment horizontal="center" wrapText="1"/>
    </xf>
    <xf numFmtId="0" fontId="5" fillId="6" borderId="13" xfId="0" applyFont="1" applyFill="1" applyBorder="1" applyAlignment="1" applyProtection="1">
      <alignment horizontal="center" wrapText="1"/>
    </xf>
    <xf numFmtId="0" fontId="7" fillId="7" borderId="11" xfId="0" applyFont="1" applyFill="1" applyBorder="1" applyAlignment="1" applyProtection="1">
      <alignment horizontal="center" vertical="center" wrapText="1"/>
    </xf>
    <xf numFmtId="0" fontId="7" fillId="7" borderId="12" xfId="0" applyFont="1" applyFill="1" applyBorder="1" applyAlignment="1" applyProtection="1">
      <alignment vertical="center" wrapText="1"/>
    </xf>
    <xf numFmtId="0" fontId="7" fillId="7" borderId="12" xfId="0" applyFont="1" applyFill="1" applyBorder="1" applyAlignment="1" applyProtection="1">
      <alignment horizontal="center" vertical="center" wrapText="1"/>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Fill="1" applyBorder="1" applyAlignment="1" applyProtection="1">
      <alignment horizontal="center"/>
    </xf>
    <xf numFmtId="0" fontId="5" fillId="0" borderId="24" xfId="0" applyFont="1" applyFill="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7" borderId="14" xfId="0" applyFont="1" applyFill="1" applyBorder="1" applyAlignment="1" applyProtection="1">
      <alignment horizontal="center" wrapText="1"/>
      <protection locked="0"/>
    </xf>
    <xf numFmtId="0" fontId="0" fillId="0" borderId="0" xfId="0" applyFill="1" applyProtection="1">
      <protection locked="0"/>
    </xf>
    <xf numFmtId="0" fontId="0" fillId="0" borderId="0" xfId="0" applyFont="1" applyAlignment="1" applyProtection="1">
      <alignment horizontal="center" wrapText="1"/>
      <protection locked="0"/>
    </xf>
    <xf numFmtId="0" fontId="5" fillId="0" borderId="0" xfId="0" applyFont="1" applyFill="1" applyBorder="1" applyAlignment="1">
      <alignment horizontal="right"/>
    </xf>
    <xf numFmtId="0" fontId="0" fillId="0" borderId="0" xfId="0" applyFont="1" applyAlignment="1">
      <alignment horizontal="left"/>
    </xf>
    <xf numFmtId="0" fontId="5" fillId="0" borderId="6"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1" xfId="0" applyFont="1" applyFill="1" applyBorder="1" applyAlignment="1" applyProtection="1">
      <alignment horizontal="right"/>
    </xf>
    <xf numFmtId="0" fontId="5" fillId="0" borderId="9" xfId="0" applyFont="1" applyFill="1" applyBorder="1" applyAlignment="1" applyProtection="1">
      <alignment horizontal="right"/>
    </xf>
    <xf numFmtId="0" fontId="5" fillId="0" borderId="6" xfId="0" applyFont="1" applyBorder="1" applyAlignment="1" applyProtection="1">
      <alignment horizontal="right"/>
    </xf>
    <xf numFmtId="0" fontId="5" fillId="0" borderId="0" xfId="0" applyFont="1" applyBorder="1" applyAlignment="1" applyProtection="1">
      <alignment horizontal="right"/>
    </xf>
    <xf numFmtId="0" fontId="0" fillId="0" borderId="0" xfId="0" applyFont="1" applyAlignment="1" applyProtection="1">
      <alignment horizontal="left"/>
    </xf>
    <xf numFmtId="0" fontId="0" fillId="0" borderId="21" xfId="0" applyFont="1" applyFill="1" applyBorder="1" applyAlignment="1" applyProtection="1">
      <alignment horizontal="center" wrapText="1"/>
      <protection locked="0"/>
    </xf>
    <xf numFmtId="0" fontId="5" fillId="2" borderId="24" xfId="0" applyFont="1" applyFill="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1" fillId="0" borderId="0" xfId="0" applyFont="1" applyFill="1" applyBorder="1" applyAlignment="1" applyProtection="1">
      <alignment horizontal="center" wrapText="1"/>
    </xf>
    <xf numFmtId="0" fontId="0" fillId="0" borderId="7" xfId="0" applyFont="1" applyFill="1" applyBorder="1" applyProtection="1"/>
    <xf numFmtId="0" fontId="5" fillId="0" borderId="0" xfId="0" applyFont="1" applyFill="1" applyBorder="1" applyAlignment="1" applyProtection="1"/>
    <xf numFmtId="0" fontId="0" fillId="0" borderId="10" xfId="0" applyFont="1" applyFill="1" applyBorder="1" applyProtection="1"/>
    <xf numFmtId="0" fontId="5" fillId="0" borderId="21" xfId="0" applyNumberFormat="1" applyFont="1" applyFill="1" applyBorder="1" applyAlignment="1" applyProtection="1">
      <alignment horizontal="center" wrapText="1"/>
      <protection locked="0"/>
    </xf>
    <xf numFmtId="0" fontId="0" fillId="0" borderId="3" xfId="0" applyBorder="1" applyProtection="1"/>
    <xf numFmtId="0" fontId="0" fillId="0" borderId="7" xfId="0" applyFont="1" applyBorder="1" applyProtection="1"/>
    <xf numFmtId="0" fontId="0" fillId="0" borderId="7" xfId="0" applyFont="1" applyFill="1" applyBorder="1" applyAlignment="1" applyProtection="1">
      <alignment horizontal="center"/>
    </xf>
    <xf numFmtId="0" fontId="0" fillId="0" borderId="8" xfId="0" applyBorder="1" applyProtection="1"/>
    <xf numFmtId="0" fontId="5" fillId="0" borderId="9" xfId="0" applyFont="1" applyBorder="1" applyProtection="1"/>
    <xf numFmtId="0" fontId="0" fillId="0" borderId="4" xfId="0" applyBorder="1" applyProtection="1"/>
    <xf numFmtId="0" fontId="6" fillId="0" borderId="8" xfId="0" applyFont="1" applyFill="1" applyBorder="1" applyAlignment="1" applyProtection="1">
      <alignment horizontal="right" vertical="top"/>
    </xf>
    <xf numFmtId="0" fontId="6" fillId="0" borderId="9" xfId="0" applyFont="1" applyFill="1" applyBorder="1" applyAlignment="1" applyProtection="1">
      <alignment horizontal="right" vertical="top"/>
    </xf>
    <xf numFmtId="0" fontId="6" fillId="0" borderId="10" xfId="0" applyFont="1" applyFill="1" applyBorder="1" applyAlignment="1" applyProtection="1">
      <alignment horizontal="right" vertical="top"/>
    </xf>
    <xf numFmtId="0" fontId="0" fillId="0" borderId="9" xfId="0" applyBorder="1" applyProtection="1"/>
    <xf numFmtId="0" fontId="8" fillId="7" borderId="9" xfId="0" applyFont="1" applyFill="1" applyBorder="1" applyAlignment="1">
      <alignment horizontal="center"/>
    </xf>
    <xf numFmtId="0" fontId="15" fillId="0" borderId="21" xfId="3" applyFill="1" applyBorder="1" applyAlignment="1" applyProtection="1">
      <alignment horizontal="center" wrapText="1"/>
      <protection locked="0"/>
    </xf>
    <xf numFmtId="0" fontId="5" fillId="0" borderId="21" xfId="0" applyFont="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protection locked="0"/>
    </xf>
    <xf numFmtId="14" fontId="5" fillId="0" borderId="21" xfId="0" applyNumberFormat="1" applyFont="1" applyFill="1" applyBorder="1" applyAlignment="1" applyProtection="1">
      <alignment horizontal="center" wrapText="1"/>
    </xf>
    <xf numFmtId="1" fontId="5" fillId="0" borderId="21" xfId="0" applyNumberFormat="1" applyFont="1" applyBorder="1" applyAlignment="1" applyProtection="1">
      <alignment horizontal="center" wrapText="1"/>
      <protection locked="0"/>
    </xf>
    <xf numFmtId="0" fontId="16" fillId="0" borderId="0" xfId="0" applyNumberFormat="1" applyFont="1" applyAlignment="1">
      <alignment vertical="center" wrapText="1"/>
    </xf>
    <xf numFmtId="0" fontId="17" fillId="0" borderId="0" xfId="0" applyNumberFormat="1" applyFont="1"/>
    <xf numFmtId="0" fontId="18" fillId="0" borderId="0" xfId="0" applyNumberFormat="1" applyFont="1" applyAlignment="1">
      <alignment horizontal="left" vertical="center" wrapText="1"/>
    </xf>
    <xf numFmtId="0" fontId="19" fillId="0" borderId="0" xfId="0" applyNumberFormat="1" applyFont="1"/>
    <xf numFmtId="0" fontId="18" fillId="0" borderId="0" xfId="0" applyNumberFormat="1" applyFont="1" applyAlignment="1">
      <alignment vertical="center" wrapText="1"/>
    </xf>
    <xf numFmtId="0" fontId="18" fillId="0" borderId="0" xfId="0" applyNumberFormat="1" applyFont="1" applyAlignment="1">
      <alignment vertical="center"/>
    </xf>
    <xf numFmtId="0" fontId="17" fillId="0" borderId="0" xfId="0" applyNumberFormat="1" applyFont="1" applyAlignment="1">
      <alignment vertical="center"/>
    </xf>
    <xf numFmtId="0" fontId="20" fillId="0" borderId="0" xfId="0" applyNumberFormat="1" applyFont="1"/>
    <xf numFmtId="0" fontId="21" fillId="0" borderId="0" xfId="0" applyNumberFormat="1" applyFont="1" applyAlignment="1">
      <alignment vertical="center" wrapText="1"/>
    </xf>
    <xf numFmtId="0" fontId="17" fillId="9" borderId="0" xfId="0" applyNumberFormat="1" applyFont="1" applyFill="1"/>
    <xf numFmtId="0" fontId="17" fillId="0" borderId="0" xfId="0" applyNumberFormat="1" applyFont="1" applyAlignment="1">
      <alignment wrapText="1"/>
    </xf>
    <xf numFmtId="0" fontId="22" fillId="0" borderId="0" xfId="0" applyNumberFormat="1" applyFont="1" applyAlignment="1">
      <alignment wrapText="1"/>
    </xf>
    <xf numFmtId="0" fontId="22" fillId="0" borderId="0" xfId="0" applyNumberFormat="1" applyFont="1"/>
    <xf numFmtId="0" fontId="22" fillId="9" borderId="0" xfId="0" applyNumberFormat="1" applyFont="1" applyFill="1" applyAlignment="1">
      <alignment wrapText="1"/>
    </xf>
    <xf numFmtId="0" fontId="23" fillId="0" borderId="0" xfId="0" applyNumberFormat="1" applyFont="1"/>
    <xf numFmtId="0" fontId="23" fillId="0" borderId="0" xfId="0" applyNumberFormat="1" applyFont="1" applyAlignment="1">
      <alignment vertical="center" wrapText="1"/>
    </xf>
    <xf numFmtId="0" fontId="23" fillId="0" borderId="0" xfId="0" applyFont="1" applyAlignment="1">
      <alignment wrapText="1"/>
    </xf>
    <xf numFmtId="0" fontId="23" fillId="0" borderId="0" xfId="0" applyFont="1"/>
    <xf numFmtId="0" fontId="19" fillId="0" borderId="0" xfId="0" applyFont="1"/>
    <xf numFmtId="0" fontId="17" fillId="0" borderId="0" xfId="0" applyNumberFormat="1" applyFont="1" applyAlignment="1">
      <alignment horizontal="center"/>
    </xf>
    <xf numFmtId="14" fontId="17" fillId="0" borderId="0" xfId="0" applyNumberFormat="1" applyFont="1"/>
    <xf numFmtId="1" fontId="17" fillId="0" borderId="0" xfId="0" applyNumberFormat="1" applyFont="1"/>
    <xf numFmtId="6" fontId="17" fillId="0" borderId="0" xfId="0" applyNumberFormat="1" applyFont="1"/>
    <xf numFmtId="1" fontId="17" fillId="9" borderId="0" xfId="0" applyNumberFormat="1" applyFont="1" applyFill="1"/>
    <xf numFmtId="1" fontId="22" fillId="9" borderId="0" xfId="0" applyNumberFormat="1" applyFont="1" applyFill="1" applyAlignment="1">
      <alignment wrapText="1"/>
    </xf>
    <xf numFmtId="0" fontId="0" fillId="0" borderId="0" xfId="0" applyProtection="1">
      <protection hidden="1"/>
    </xf>
    <xf numFmtId="0" fontId="0" fillId="0" borderId="0" xfId="0" applyFill="1" applyProtection="1">
      <protection hidden="1"/>
    </xf>
    <xf numFmtId="0" fontId="0" fillId="0" borderId="0" xfId="0" applyFill="1" applyBorder="1" applyProtection="1">
      <protection hidden="1"/>
    </xf>
    <xf numFmtId="0" fontId="5" fillId="0" borderId="0" xfId="0" applyFont="1" applyFill="1" applyBorder="1" applyAlignment="1" applyProtection="1">
      <protection hidden="1"/>
    </xf>
    <xf numFmtId="0" fontId="5" fillId="0" borderId="0" xfId="0" applyFont="1" applyBorder="1" applyProtection="1">
      <protection hidden="1"/>
    </xf>
    <xf numFmtId="0" fontId="5" fillId="0" borderId="0" xfId="0" applyFont="1" applyFill="1" applyProtection="1">
      <protection hidden="1"/>
    </xf>
    <xf numFmtId="0" fontId="0" fillId="0" borderId="0" xfId="0" applyFont="1" applyProtection="1">
      <protection hidden="1"/>
    </xf>
    <xf numFmtId="0" fontId="1" fillId="0" borderId="0" xfId="0" applyFont="1" applyFill="1" applyBorder="1" applyAlignment="1" applyProtection="1">
      <alignment horizontal="left" vertical="top"/>
      <protection hidden="1"/>
    </xf>
    <xf numFmtId="0" fontId="0" fillId="0" borderId="0" xfId="0" applyFont="1" applyFill="1" applyProtection="1">
      <protection hidden="1"/>
    </xf>
    <xf numFmtId="0" fontId="7" fillId="0" borderId="0" xfId="0" applyFont="1" applyFill="1" applyBorder="1" applyAlignment="1" applyProtection="1">
      <alignment horizontal="center" vertical="center" wrapText="1"/>
      <protection hidden="1"/>
    </xf>
    <xf numFmtId="0" fontId="9" fillId="0" borderId="11" xfId="0" applyFont="1" applyBorder="1" applyAlignment="1" applyProtection="1">
      <alignment horizontal="left" vertical="center"/>
      <protection hidden="1"/>
    </xf>
    <xf numFmtId="0" fontId="9" fillId="0" borderId="3" xfId="0" applyFont="1" applyBorder="1" applyProtection="1">
      <protection hidden="1"/>
    </xf>
    <xf numFmtId="0" fontId="10" fillId="0" borderId="4" xfId="0" applyFont="1" applyBorder="1" applyProtection="1">
      <protection hidden="1"/>
    </xf>
    <xf numFmtId="0" fontId="10" fillId="0" borderId="5" xfId="0" applyFont="1" applyBorder="1" applyProtection="1">
      <protection hidden="1"/>
    </xf>
    <xf numFmtId="0" fontId="9" fillId="0" borderId="8" xfId="0" applyFont="1" applyBorder="1" applyProtection="1">
      <protection hidden="1"/>
    </xf>
    <xf numFmtId="0" fontId="10" fillId="0" borderId="9" xfId="0" applyFont="1" applyBorder="1" applyProtection="1">
      <protection hidden="1"/>
    </xf>
    <xf numFmtId="0" fontId="10" fillId="0" borderId="10" xfId="0" applyFont="1" applyBorder="1" applyProtection="1">
      <protection hidden="1"/>
    </xf>
    <xf numFmtId="165" fontId="0" fillId="0" borderId="0" xfId="4" applyNumberFormat="1" applyFont="1" applyAlignment="1" applyProtection="1">
      <alignment horizontal="center"/>
      <protection locked="0"/>
    </xf>
    <xf numFmtId="165" fontId="0" fillId="0" borderId="0" xfId="4" applyNumberFormat="1" applyFont="1" applyAlignment="1" applyProtection="1">
      <alignment horizontal="center"/>
    </xf>
    <xf numFmtId="3" fontId="7" fillId="7" borderId="12" xfId="4" applyNumberFormat="1" applyFont="1" applyFill="1" applyBorder="1" applyAlignment="1" applyProtection="1">
      <alignment horizontal="center" vertical="center" wrapText="1"/>
    </xf>
    <xf numFmtId="3" fontId="0" fillId="0" borderId="0" xfId="4" applyNumberFormat="1" applyFont="1" applyAlignment="1" applyProtection="1">
      <alignment horizontal="center"/>
      <protection locked="0"/>
    </xf>
    <xf numFmtId="3" fontId="0" fillId="0" borderId="0" xfId="4" applyNumberFormat="1" applyFont="1" applyAlignment="1" applyProtection="1">
      <alignment horizontal="center"/>
    </xf>
    <xf numFmtId="164" fontId="7" fillId="7" borderId="12" xfId="0" applyNumberFormat="1" applyFont="1" applyFill="1" applyBorder="1" applyAlignment="1" applyProtection="1">
      <alignment horizontal="center" vertical="center" wrapText="1"/>
    </xf>
    <xf numFmtId="164" fontId="0" fillId="0" borderId="0" xfId="0" applyNumberFormat="1" applyFont="1" applyAlignment="1" applyProtection="1">
      <alignment horizontal="center"/>
      <protection locked="0"/>
    </xf>
    <xf numFmtId="164" fontId="0" fillId="0" borderId="0" xfId="0" applyNumberFormat="1" applyProtection="1">
      <protection locked="0"/>
    </xf>
    <xf numFmtId="164" fontId="7" fillId="7" borderId="13" xfId="0" applyNumberFormat="1" applyFont="1" applyFill="1" applyBorder="1" applyAlignment="1" applyProtection="1">
      <alignment horizontal="center" vertical="center" wrapText="1"/>
    </xf>
    <xf numFmtId="164" fontId="0" fillId="0" borderId="0" xfId="0" applyNumberFormat="1" applyFont="1" applyAlignment="1" applyProtection="1">
      <alignment horizontal="center"/>
    </xf>
    <xf numFmtId="164" fontId="0" fillId="0" borderId="0" xfId="0" applyNumberFormat="1" applyAlignment="1" applyProtection="1">
      <alignment horizontal="center"/>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5" fillId="0" borderId="21" xfId="0" applyFont="1" applyBorder="1" applyAlignment="1" applyProtection="1">
      <alignment horizontal="center" vertical="center" wrapText="1"/>
    </xf>
    <xf numFmtId="166" fontId="17" fillId="0" borderId="0" xfId="0" applyNumberFormat="1" applyFont="1"/>
    <xf numFmtId="0" fontId="17" fillId="0" borderId="0" xfId="0" quotePrefix="1" applyNumberFormat="1" applyFont="1"/>
    <xf numFmtId="164" fontId="1"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32" xfId="0" applyFont="1" applyBorder="1"/>
    <xf numFmtId="0" fontId="5" fillId="0" borderId="33" xfId="0" applyFont="1" applyBorder="1"/>
    <xf numFmtId="0" fontId="5" fillId="0" borderId="32" xfId="0" applyFont="1" applyBorder="1" applyAlignment="1">
      <alignment horizontal="left"/>
    </xf>
    <xf numFmtId="0" fontId="5" fillId="0" borderId="0" xfId="0" applyFont="1" applyAlignment="1">
      <alignment horizontal="left" vertical="top" wrapText="1"/>
    </xf>
    <xf numFmtId="0" fontId="0" fillId="0" borderId="25" xfId="0" applyBorder="1" applyProtection="1">
      <protection locked="0"/>
    </xf>
    <xf numFmtId="0" fontId="0" fillId="0" borderId="23" xfId="0" applyBorder="1" applyProtection="1">
      <protection locked="0"/>
    </xf>
    <xf numFmtId="0" fontId="24" fillId="0" borderId="0" xfId="0" applyFont="1" applyProtection="1">
      <protection hidden="1"/>
    </xf>
    <xf numFmtId="0" fontId="24" fillId="0" borderId="0" xfId="0" applyFont="1" applyFill="1" applyProtection="1">
      <protection hidden="1"/>
    </xf>
    <xf numFmtId="0" fontId="25" fillId="0" borderId="6" xfId="0" applyFont="1" applyBorder="1" applyAlignment="1" applyProtection="1">
      <alignment horizontal="left"/>
      <protection hidden="1"/>
    </xf>
    <xf numFmtId="0" fontId="24" fillId="0" borderId="0" xfId="0" applyFont="1" applyBorder="1" applyProtection="1">
      <protection hidden="1"/>
    </xf>
    <xf numFmtId="0" fontId="24" fillId="0" borderId="0" xfId="0" applyFont="1" applyFill="1" applyBorder="1" applyProtection="1">
      <protection hidden="1"/>
    </xf>
    <xf numFmtId="0" fontId="25" fillId="0" borderId="6" xfId="0" applyFont="1" applyBorder="1" applyAlignment="1" applyProtection="1">
      <alignment horizontal="right"/>
      <protection hidden="1"/>
    </xf>
    <xf numFmtId="0" fontId="24" fillId="0" borderId="7" xfId="0" applyFont="1" applyBorder="1" applyProtection="1">
      <protection hidden="1"/>
    </xf>
    <xf numFmtId="0" fontId="25" fillId="0" borderId="8" xfId="0" applyFont="1" applyBorder="1" applyAlignment="1" applyProtection="1">
      <alignment horizontal="right"/>
      <protection hidden="1"/>
    </xf>
    <xf numFmtId="0" fontId="25" fillId="0" borderId="9" xfId="0" applyFont="1" applyFill="1" applyBorder="1" applyAlignment="1" applyProtection="1">
      <alignment horizontal="right"/>
      <protection hidden="1"/>
    </xf>
    <xf numFmtId="0" fontId="24" fillId="0" borderId="9" xfId="0" applyFont="1" applyFill="1" applyBorder="1" applyProtection="1">
      <protection hidden="1"/>
    </xf>
    <xf numFmtId="0" fontId="24" fillId="0" borderId="10" xfId="0" applyFont="1" applyBorder="1" applyProtection="1">
      <protection hidden="1"/>
    </xf>
    <xf numFmtId="0" fontId="25" fillId="0" borderId="6" xfId="0" applyFont="1" applyFill="1" applyBorder="1" applyAlignment="1" applyProtection="1">
      <alignment horizontal="right"/>
      <protection hidden="1"/>
    </xf>
    <xf numFmtId="0" fontId="25" fillId="0" borderId="0" xfId="0" applyFont="1" applyFill="1" applyBorder="1" applyAlignment="1" applyProtection="1">
      <protection hidden="1"/>
    </xf>
    <xf numFmtId="0" fontId="24" fillId="0" borderId="6" xfId="0" applyFont="1" applyBorder="1" applyAlignment="1" applyProtection="1">
      <alignment horizontal="right"/>
      <protection hidden="1"/>
    </xf>
    <xf numFmtId="0" fontId="25" fillId="0" borderId="0" xfId="0" applyFont="1" applyFill="1" applyBorder="1" applyAlignment="1" applyProtection="1">
      <alignment horizontal="right"/>
      <protection hidden="1"/>
    </xf>
    <xf numFmtId="0" fontId="24" fillId="0" borderId="0" xfId="0" applyFont="1" applyFill="1" applyBorder="1" applyAlignment="1" applyProtection="1">
      <alignment horizontal="left"/>
      <protection hidden="1"/>
    </xf>
    <xf numFmtId="0" fontId="24" fillId="0" borderId="6" xfId="0" applyFont="1" applyFill="1" applyBorder="1" applyProtection="1">
      <protection hidden="1"/>
    </xf>
    <xf numFmtId="0" fontId="25" fillId="0" borderId="7" xfId="0" applyFont="1" applyFill="1" applyBorder="1" applyProtection="1">
      <protection hidden="1"/>
    </xf>
    <xf numFmtId="0" fontId="24" fillId="0" borderId="7" xfId="0" applyFont="1" applyFill="1" applyBorder="1" applyProtection="1">
      <protection hidden="1"/>
    </xf>
    <xf numFmtId="0" fontId="24" fillId="0" borderId="0" xfId="0" applyFont="1" applyFill="1" applyBorder="1" applyAlignment="1" applyProtection="1">
      <alignment horizontal="right"/>
      <protection hidden="1"/>
    </xf>
    <xf numFmtId="0" fontId="24" fillId="0" borderId="0" xfId="0" applyFont="1" applyBorder="1" applyAlignment="1" applyProtection="1">
      <alignment horizontal="right"/>
      <protection hidden="1"/>
    </xf>
    <xf numFmtId="0" fontId="24" fillId="0" borderId="6" xfId="0" applyFont="1" applyFill="1" applyBorder="1" applyAlignment="1" applyProtection="1">
      <alignment horizontal="right"/>
      <protection hidden="1"/>
    </xf>
    <xf numFmtId="0" fontId="25" fillId="0" borderId="8" xfId="0" applyFont="1" applyFill="1" applyBorder="1" applyAlignment="1" applyProtection="1">
      <alignment horizontal="right"/>
      <protection hidden="1"/>
    </xf>
    <xf numFmtId="0" fontId="24" fillId="0" borderId="9" xfId="0" applyFont="1" applyFill="1" applyBorder="1" applyAlignment="1" applyProtection="1">
      <alignment horizontal="right"/>
      <protection hidden="1"/>
    </xf>
    <xf numFmtId="0" fontId="24" fillId="0" borderId="10" xfId="0" applyFont="1" applyFill="1" applyBorder="1" applyProtection="1">
      <protection hidden="1"/>
    </xf>
    <xf numFmtId="0" fontId="24" fillId="0" borderId="6" xfId="0" applyFont="1" applyBorder="1" applyProtection="1">
      <protection hidden="1"/>
    </xf>
    <xf numFmtId="0" fontId="27" fillId="0" borderId="0" xfId="0" applyFont="1" applyBorder="1" applyProtection="1">
      <protection hidden="1"/>
    </xf>
    <xf numFmtId="0" fontId="28" fillId="0" borderId="0" xfId="0" applyFont="1" applyFill="1" applyBorder="1" applyAlignment="1" applyProtection="1">
      <alignment horizontal="right"/>
      <protection hidden="1"/>
    </xf>
    <xf numFmtId="164" fontId="27" fillId="0" borderId="0" xfId="0" applyNumberFormat="1" applyFont="1" applyBorder="1" applyProtection="1">
      <protection hidden="1"/>
    </xf>
    <xf numFmtId="164" fontId="27" fillId="0" borderId="16" xfId="0" applyNumberFormat="1" applyFont="1" applyFill="1" applyBorder="1" applyAlignment="1" applyProtection="1">
      <protection hidden="1"/>
    </xf>
    <xf numFmtId="164" fontId="29" fillId="0" borderId="16" xfId="0" applyNumberFormat="1" applyFont="1" applyFill="1" applyBorder="1" applyAlignment="1" applyProtection="1">
      <protection hidden="1"/>
    </xf>
    <xf numFmtId="0" fontId="25" fillId="0" borderId="0" xfId="0" applyFont="1" applyBorder="1" applyAlignment="1" applyProtection="1">
      <alignment horizontal="right"/>
      <protection hidden="1"/>
    </xf>
    <xf numFmtId="0" fontId="24" fillId="6" borderId="11" xfId="0" applyFont="1" applyFill="1" applyBorder="1" applyAlignment="1" applyProtection="1">
      <alignment horizontal="center"/>
      <protection hidden="1"/>
    </xf>
    <xf numFmtId="0" fontId="25" fillId="6" borderId="12" xfId="0" applyFont="1" applyFill="1" applyBorder="1" applyAlignment="1" applyProtection="1">
      <alignment horizontal="center"/>
      <protection hidden="1"/>
    </xf>
    <xf numFmtId="0" fontId="25" fillId="6" borderId="12" xfId="0" applyFont="1" applyFill="1" applyBorder="1" applyProtection="1">
      <protection hidden="1"/>
    </xf>
    <xf numFmtId="0" fontId="24" fillId="6" borderId="12" xfId="0" applyFont="1" applyFill="1" applyBorder="1" applyProtection="1">
      <protection hidden="1"/>
    </xf>
    <xf numFmtId="0" fontId="24" fillId="6" borderId="13" xfId="0" applyFont="1" applyFill="1" applyBorder="1" applyProtection="1">
      <protection hidden="1"/>
    </xf>
    <xf numFmtId="0" fontId="24" fillId="0" borderId="0"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0" xfId="0" applyFont="1" applyBorder="1" applyAlignment="1" applyProtection="1">
      <protection hidden="1"/>
    </xf>
    <xf numFmtId="0" fontId="24" fillId="0" borderId="0" xfId="0" applyFont="1" applyBorder="1" applyAlignment="1" applyProtection="1">
      <alignment wrapText="1"/>
      <protection hidden="1"/>
    </xf>
    <xf numFmtId="0" fontId="24" fillId="0" borderId="0" xfId="0" applyFont="1" applyBorder="1" applyAlignment="1" applyProtection="1">
      <alignment vertical="center"/>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wrapText="1"/>
      <protection hidden="1"/>
    </xf>
    <xf numFmtId="0" fontId="25" fillId="0" borderId="0" xfId="0" applyFont="1" applyBorder="1" applyAlignment="1" applyProtection="1">
      <alignment vertical="center"/>
      <protection hidden="1"/>
    </xf>
    <xf numFmtId="0" fontId="25" fillId="0" borderId="0" xfId="0" applyFont="1" applyProtection="1">
      <protection hidden="1"/>
    </xf>
    <xf numFmtId="0" fontId="25" fillId="0" borderId="0" xfId="0" applyFont="1" applyBorder="1" applyProtection="1">
      <protection hidden="1"/>
    </xf>
    <xf numFmtId="0" fontId="25" fillId="0" borderId="0" xfId="0" applyFont="1" applyBorder="1" applyAlignment="1" applyProtection="1">
      <alignment wrapText="1"/>
      <protection hidden="1"/>
    </xf>
    <xf numFmtId="0" fontId="25" fillId="0" borderId="0" xfId="0" applyFont="1" applyFill="1" applyBorder="1" applyProtection="1">
      <protection hidden="1"/>
    </xf>
    <xf numFmtId="0" fontId="29" fillId="7" borderId="14" xfId="0" applyFont="1" applyFill="1" applyBorder="1" applyAlignment="1" applyProtection="1">
      <alignment horizontal="center"/>
      <protection hidden="1"/>
    </xf>
    <xf numFmtId="0" fontId="26" fillId="0" borderId="14" xfId="0" applyFont="1" applyFill="1" applyBorder="1" applyAlignment="1" applyProtection="1">
      <alignment horizontal="center"/>
      <protection hidden="1"/>
    </xf>
    <xf numFmtId="0" fontId="24" fillId="0" borderId="0" xfId="0" applyFont="1" applyAlignment="1" applyProtection="1">
      <alignment horizontal="center"/>
      <protection hidden="1"/>
    </xf>
    <xf numFmtId="0" fontId="25" fillId="0" borderId="21" xfId="0" applyFont="1" applyBorder="1" applyAlignment="1" applyProtection="1">
      <alignment horizontal="center"/>
      <protection hidden="1"/>
    </xf>
    <xf numFmtId="0" fontId="29" fillId="0" borderId="0" xfId="0" applyFont="1" applyFill="1" applyBorder="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24" fillId="0" borderId="0" xfId="0" applyFont="1" applyBorder="1" applyAlignment="1" applyProtection="1">
      <alignment horizontal="left" vertical="top" wrapText="1"/>
      <protection hidden="1"/>
    </xf>
    <xf numFmtId="0" fontId="24" fillId="0" borderId="0" xfId="0" applyFont="1" applyBorder="1" applyAlignment="1" applyProtection="1">
      <alignment horizontal="left" vertical="top"/>
      <protection hidden="1"/>
    </xf>
    <xf numFmtId="0" fontId="24" fillId="0" borderId="0" xfId="0" applyFont="1" applyFill="1" applyBorder="1" applyAlignment="1" applyProtection="1">
      <alignment horizontal="left" vertical="top" wrapText="1"/>
      <protection hidden="1"/>
    </xf>
    <xf numFmtId="0" fontId="24" fillId="0" borderId="0" xfId="0" applyFont="1" applyAlignment="1" applyProtection="1">
      <protection hidden="1"/>
    </xf>
    <xf numFmtId="0" fontId="24" fillId="0" borderId="0" xfId="0" applyFont="1" applyFill="1" applyAlignment="1" applyProtection="1">
      <alignment horizontal="center"/>
      <protection hidden="1"/>
    </xf>
    <xf numFmtId="0" fontId="24" fillId="0" borderId="0" xfId="0" applyFont="1" applyFill="1" applyAlignment="1" applyProtection="1">
      <alignment wrapText="1"/>
      <protection hidden="1"/>
    </xf>
    <xf numFmtId="0" fontId="24" fillId="7" borderId="14" xfId="0" applyFont="1" applyFill="1" applyBorder="1" applyAlignment="1" applyProtection="1">
      <alignment horizontal="center"/>
      <protection hidden="1"/>
    </xf>
    <xf numFmtId="0" fontId="25" fillId="0" borderId="14" xfId="0" applyFont="1" applyBorder="1" applyAlignment="1" applyProtection="1">
      <alignment horizontal="center"/>
      <protection hidden="1"/>
    </xf>
    <xf numFmtId="0" fontId="25" fillId="0" borderId="24" xfId="0" applyFont="1" applyBorder="1" applyAlignment="1" applyProtection="1">
      <alignment horizontal="center"/>
      <protection hidden="1"/>
    </xf>
    <xf numFmtId="0" fontId="25" fillId="0" borderId="0" xfId="0" applyFont="1" applyAlignment="1" applyProtection="1">
      <alignment horizontal="center"/>
      <protection hidden="1"/>
    </xf>
    <xf numFmtId="0" fontId="25" fillId="0" borderId="21" xfId="0" applyFont="1" applyFill="1" applyBorder="1" applyAlignment="1" applyProtection="1">
      <alignment horizontal="center"/>
      <protection hidden="1"/>
    </xf>
    <xf numFmtId="0" fontId="24" fillId="0" borderId="0" xfId="0" applyFont="1" applyAlignment="1" applyProtection="1">
      <alignment horizontal="center" vertical="center"/>
      <protection hidden="1"/>
    </xf>
    <xf numFmtId="0" fontId="25" fillId="0" borderId="0" xfId="0" applyFont="1" applyAlignment="1" applyProtection="1">
      <alignment vertical="top" wrapText="1"/>
      <protection hidden="1"/>
    </xf>
    <xf numFmtId="0" fontId="25" fillId="0" borderId="0" xfId="0" applyFont="1" applyFill="1" applyAlignment="1" applyProtection="1">
      <alignment vertical="top" wrapText="1"/>
      <protection hidden="1"/>
    </xf>
    <xf numFmtId="0" fontId="24" fillId="0" borderId="0" xfId="0" applyFont="1" applyAlignment="1" applyProtection="1">
      <alignment horizontal="left" vertical="top"/>
      <protection hidden="1"/>
    </xf>
    <xf numFmtId="0" fontId="24" fillId="0" borderId="0" xfId="0" applyFont="1" applyAlignment="1" applyProtection="1">
      <alignment horizontal="left" vertical="top" wrapText="1"/>
      <protection hidden="1"/>
    </xf>
    <xf numFmtId="0" fontId="24" fillId="0" borderId="0" xfId="0" applyFont="1" applyFill="1" applyAlignment="1" applyProtection="1">
      <alignment horizontal="left" vertical="top" wrapText="1"/>
      <protection hidden="1"/>
    </xf>
    <xf numFmtId="0" fontId="30" fillId="0" borderId="0" xfId="0" applyFont="1" applyProtection="1">
      <protection hidden="1"/>
    </xf>
    <xf numFmtId="0" fontId="25" fillId="0" borderId="0" xfId="0" applyFont="1" applyFill="1" applyAlignment="1" applyProtection="1">
      <alignment horizontal="center"/>
      <protection hidden="1"/>
    </xf>
    <xf numFmtId="0" fontId="32" fillId="7" borderId="14"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32" fillId="0" borderId="0" xfId="0" applyFont="1" applyFill="1" applyBorder="1" applyAlignment="1" applyProtection="1">
      <alignment horizontal="center"/>
      <protection hidden="1"/>
    </xf>
    <xf numFmtId="0" fontId="32" fillId="0" borderId="0" xfId="0" applyFont="1" applyProtection="1">
      <protection hidden="1"/>
    </xf>
    <xf numFmtId="0" fontId="30" fillId="0" borderId="0" xfId="0" applyFont="1" applyFill="1" applyBorder="1" applyProtection="1">
      <protection hidden="1"/>
    </xf>
    <xf numFmtId="0" fontId="25" fillId="0" borderId="0" xfId="0" applyFont="1" applyFill="1" applyBorder="1" applyAlignment="1" applyProtection="1">
      <alignment wrapText="1"/>
      <protection hidden="1"/>
    </xf>
    <xf numFmtId="0" fontId="32" fillId="0" borderId="0" xfId="0" applyFont="1" applyFill="1" applyProtection="1">
      <protection hidden="1"/>
    </xf>
    <xf numFmtId="6" fontId="25" fillId="0" borderId="21" xfId="0" applyNumberFormat="1" applyFont="1" applyBorder="1" applyAlignment="1" applyProtection="1">
      <alignment horizontal="center" vertical="center" wrapText="1"/>
      <protection hidden="1"/>
    </xf>
    <xf numFmtId="6" fontId="25" fillId="0" borderId="0" xfId="0" applyNumberFormat="1" applyFont="1" applyBorder="1" applyAlignment="1" applyProtection="1">
      <alignment horizontal="center" vertical="center" wrapText="1"/>
      <protection hidden="1"/>
    </xf>
    <xf numFmtId="0" fontId="24" fillId="0" borderId="21" xfId="0" applyFont="1" applyBorder="1" applyAlignment="1" applyProtection="1">
      <alignment horizontal="center"/>
      <protection hidden="1"/>
    </xf>
    <xf numFmtId="164" fontId="24" fillId="0" borderId="0" xfId="0" applyNumberFormat="1" applyFont="1" applyAlignment="1" applyProtection="1">
      <protection hidden="1"/>
    </xf>
    <xf numFmtId="164" fontId="25" fillId="0" borderId="21" xfId="0" applyNumberFormat="1" applyFont="1" applyBorder="1" applyAlignment="1" applyProtection="1">
      <alignment horizontal="center"/>
      <protection hidden="1"/>
    </xf>
    <xf numFmtId="6" fontId="25" fillId="0" borderId="21" xfId="0" applyNumberFormat="1" applyFont="1" applyBorder="1" applyAlignment="1" applyProtection="1">
      <alignment horizontal="center" vertical="center"/>
      <protection hidden="1"/>
    </xf>
    <xf numFmtId="6" fontId="25" fillId="0" borderId="0" xfId="0" applyNumberFormat="1" applyFont="1" applyBorder="1" applyAlignment="1" applyProtection="1">
      <alignment horizontal="center" vertical="center"/>
      <protection hidden="1"/>
    </xf>
    <xf numFmtId="0" fontId="25" fillId="0" borderId="0" xfId="0" applyFont="1" applyFill="1" applyAlignment="1" applyProtection="1">
      <alignment vertical="top"/>
      <protection hidden="1"/>
    </xf>
    <xf numFmtId="6" fontId="24" fillId="0" borderId="0" xfId="0" applyNumberFormat="1" applyFont="1" applyFill="1" applyProtection="1">
      <protection hidden="1"/>
    </xf>
    <xf numFmtId="0" fontId="25" fillId="0" borderId="0" xfId="0" applyFont="1" applyAlignment="1" applyProtection="1">
      <alignment horizontal="left" vertical="top"/>
      <protection hidden="1"/>
    </xf>
    <xf numFmtId="6" fontId="24" fillId="0" borderId="0" xfId="0" applyNumberFormat="1" applyFont="1" applyAlignment="1" applyProtection="1">
      <alignment horizontal="left" vertical="top" wrapText="1"/>
      <protection hidden="1"/>
    </xf>
    <xf numFmtId="0" fontId="24" fillId="0" borderId="0" xfId="0" applyFont="1" applyAlignment="1" applyProtection="1">
      <alignment vertical="top" wrapText="1"/>
      <protection hidden="1"/>
    </xf>
    <xf numFmtId="0" fontId="32" fillId="0" borderId="0" xfId="0" applyFont="1" applyBorder="1" applyAlignment="1" applyProtection="1">
      <alignment horizontal="left" vertical="top"/>
      <protection hidden="1"/>
    </xf>
    <xf numFmtId="0" fontId="24" fillId="0" borderId="15" xfId="0" applyFont="1" applyFill="1" applyBorder="1" applyProtection="1">
      <protection hidden="1"/>
    </xf>
    <xf numFmtId="0" fontId="24" fillId="0" borderId="16" xfId="0" applyFont="1" applyFill="1" applyBorder="1" applyProtection="1">
      <protection hidden="1"/>
    </xf>
    <xf numFmtId="0" fontId="24" fillId="0" borderId="17" xfId="0" applyFont="1" applyFill="1" applyBorder="1" applyProtection="1">
      <protection hidden="1"/>
    </xf>
    <xf numFmtId="0" fontId="25" fillId="0" borderId="2" xfId="0" applyFont="1" applyFill="1" applyBorder="1" applyProtection="1">
      <protection hidden="1"/>
    </xf>
    <xf numFmtId="0" fontId="24" fillId="0" borderId="1" xfId="0" applyFont="1" applyFill="1" applyBorder="1" applyProtection="1">
      <protection hidden="1"/>
    </xf>
    <xf numFmtId="0" fontId="24" fillId="0" borderId="18" xfId="0" applyFont="1" applyFill="1" applyBorder="1" applyProtection="1">
      <protection hidden="1"/>
    </xf>
    <xf numFmtId="0" fontId="24" fillId="0" borderId="19" xfId="0" applyFont="1" applyFill="1" applyBorder="1" applyProtection="1">
      <protection hidden="1"/>
    </xf>
    <xf numFmtId="0" fontId="24" fillId="0" borderId="20" xfId="0" applyFont="1" applyFill="1" applyBorder="1" applyProtection="1">
      <protection hidden="1"/>
    </xf>
    <xf numFmtId="0" fontId="24" fillId="5" borderId="15" xfId="0" applyFont="1" applyFill="1" applyBorder="1" applyProtection="1">
      <protection hidden="1"/>
    </xf>
    <xf numFmtId="0" fontId="24" fillId="5" borderId="16" xfId="0" applyFont="1" applyFill="1" applyBorder="1" applyProtection="1">
      <protection hidden="1"/>
    </xf>
    <xf numFmtId="0" fontId="24" fillId="5" borderId="17" xfId="0" applyFont="1" applyFill="1" applyBorder="1" applyProtection="1">
      <protection hidden="1"/>
    </xf>
    <xf numFmtId="0" fontId="25" fillId="5" borderId="2" xfId="0" applyFont="1" applyFill="1" applyBorder="1" applyProtection="1">
      <protection hidden="1"/>
    </xf>
    <xf numFmtId="0" fontId="24" fillId="5" borderId="0" xfId="0" applyFont="1" applyFill="1" applyBorder="1" applyProtection="1">
      <protection hidden="1"/>
    </xf>
    <xf numFmtId="0" fontId="24" fillId="5" borderId="1" xfId="0" applyFont="1" applyFill="1" applyBorder="1" applyProtection="1">
      <protection hidden="1"/>
    </xf>
    <xf numFmtId="0" fontId="24" fillId="5" borderId="18" xfId="0" applyFont="1" applyFill="1" applyBorder="1" applyProtection="1">
      <protection hidden="1"/>
    </xf>
    <xf numFmtId="0" fontId="24" fillId="5" borderId="19" xfId="0" applyFont="1" applyFill="1" applyBorder="1" applyProtection="1">
      <protection hidden="1"/>
    </xf>
    <xf numFmtId="0" fontId="24" fillId="5" borderId="20" xfId="0" applyFont="1" applyFill="1" applyBorder="1" applyProtection="1">
      <protection hidden="1"/>
    </xf>
    <xf numFmtId="0" fontId="24" fillId="0" borderId="15" xfId="0" applyFont="1" applyBorder="1" applyProtection="1">
      <protection hidden="1"/>
    </xf>
    <xf numFmtId="0" fontId="24" fillId="0" borderId="16" xfId="0" applyFont="1" applyBorder="1" applyProtection="1">
      <protection hidden="1"/>
    </xf>
    <xf numFmtId="0" fontId="24" fillId="0" borderId="17" xfId="0" applyFont="1" applyBorder="1" applyProtection="1">
      <protection hidden="1"/>
    </xf>
    <xf numFmtId="0" fontId="25" fillId="0" borderId="2" xfId="0" applyFont="1" applyBorder="1" applyProtection="1">
      <protection hidden="1"/>
    </xf>
    <xf numFmtId="0" fontId="24" fillId="0" borderId="1" xfId="0" applyFont="1" applyBorder="1" applyProtection="1">
      <protection hidden="1"/>
    </xf>
    <xf numFmtId="0" fontId="24" fillId="0" borderId="18" xfId="0" applyFont="1" applyBorder="1" applyProtection="1">
      <protection hidden="1"/>
    </xf>
    <xf numFmtId="0" fontId="24" fillId="0" borderId="19" xfId="0" applyFont="1" applyBorder="1" applyProtection="1">
      <protection hidden="1"/>
    </xf>
    <xf numFmtId="0" fontId="24" fillId="0" borderId="20" xfId="0" applyFont="1" applyBorder="1" applyProtection="1">
      <protection hidden="1"/>
    </xf>
    <xf numFmtId="6" fontId="24" fillId="5" borderId="16" xfId="0" applyNumberFormat="1" applyFont="1" applyFill="1" applyBorder="1" applyProtection="1">
      <protection hidden="1"/>
    </xf>
    <xf numFmtId="6" fontId="24" fillId="5" borderId="19" xfId="0" applyNumberFormat="1" applyFont="1" applyFill="1" applyBorder="1" applyProtection="1">
      <protection hidden="1"/>
    </xf>
    <xf numFmtId="0" fontId="24" fillId="0" borderId="16" xfId="0" applyFont="1" applyBorder="1" applyAlignment="1" applyProtection="1">
      <alignment vertical="top"/>
      <protection hidden="1"/>
    </xf>
    <xf numFmtId="0" fontId="24" fillId="0" borderId="16" xfId="0" applyFont="1" applyBorder="1" applyAlignment="1" applyProtection="1">
      <alignment vertical="center"/>
      <protection hidden="1"/>
    </xf>
    <xf numFmtId="0" fontId="24" fillId="0" borderId="2" xfId="0" applyFont="1" applyBorder="1" applyProtection="1">
      <protection hidden="1"/>
    </xf>
    <xf numFmtId="0" fontId="24" fillId="0" borderId="0" xfId="0" applyFont="1" applyFill="1" applyAlignment="1" applyProtection="1">
      <alignment vertical="top" wrapText="1"/>
      <protection hidden="1"/>
    </xf>
    <xf numFmtId="0" fontId="32" fillId="7" borderId="11" xfId="0" applyFont="1" applyFill="1" applyBorder="1" applyAlignment="1" applyProtection="1">
      <alignment horizontal="center"/>
      <protection hidden="1"/>
    </xf>
    <xf numFmtId="0" fontId="32" fillId="0" borderId="11" xfId="0" applyFont="1" applyFill="1" applyBorder="1" applyAlignment="1" applyProtection="1">
      <alignment horizontal="center"/>
      <protection hidden="1"/>
    </xf>
    <xf numFmtId="0" fontId="25" fillId="0" borderId="12" xfId="0" applyFont="1" applyFill="1" applyBorder="1" applyAlignment="1" applyProtection="1">
      <alignment horizontal="center" vertical="center"/>
      <protection hidden="1"/>
    </xf>
    <xf numFmtId="0" fontId="30" fillId="0" borderId="12" xfId="0" applyFont="1" applyFill="1" applyBorder="1" applyAlignment="1" applyProtection="1">
      <alignment horizontal="left" wrapText="1"/>
      <protection hidden="1"/>
    </xf>
    <xf numFmtId="0" fontId="30" fillId="0" borderId="13" xfId="0" applyFont="1" applyFill="1" applyBorder="1" applyAlignment="1" applyProtection="1">
      <alignment horizontal="left" wrapText="1"/>
      <protection hidden="1"/>
    </xf>
    <xf numFmtId="0" fontId="5"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1" xfId="0" applyFont="1" applyFill="1" applyBorder="1" applyAlignment="1" applyProtection="1">
      <alignment horizontal="right"/>
    </xf>
    <xf numFmtId="0" fontId="5" fillId="0" borderId="8" xfId="0" applyFont="1" applyFill="1" applyBorder="1" applyAlignment="1" applyProtection="1">
      <alignment horizontal="right"/>
    </xf>
    <xf numFmtId="0" fontId="5" fillId="0" borderId="9" xfId="0" applyFont="1" applyFill="1" applyBorder="1" applyAlignment="1" applyProtection="1">
      <alignment horizontal="right"/>
    </xf>
    <xf numFmtId="0" fontId="5" fillId="0" borderId="38" xfId="0" applyFont="1" applyFill="1" applyBorder="1" applyAlignment="1" applyProtection="1">
      <alignment horizontal="right"/>
    </xf>
    <xf numFmtId="0" fontId="6" fillId="0" borderId="6" xfId="0" applyFont="1" applyFill="1" applyBorder="1" applyAlignment="1" applyProtection="1">
      <alignment horizontal="right" vertical="top"/>
    </xf>
    <xf numFmtId="0" fontId="6" fillId="0" borderId="0" xfId="0" applyFont="1" applyFill="1" applyBorder="1" applyAlignment="1" applyProtection="1">
      <alignment horizontal="right" vertical="top"/>
    </xf>
    <xf numFmtId="0" fontId="6" fillId="0" borderId="1" xfId="0" applyFont="1" applyFill="1" applyBorder="1" applyAlignment="1" applyProtection="1">
      <alignment horizontal="right" vertical="top"/>
    </xf>
    <xf numFmtId="0" fontId="8" fillId="7" borderId="8" xfId="0" applyFont="1" applyFill="1" applyBorder="1" applyAlignment="1">
      <alignment horizontal="center" wrapText="1"/>
    </xf>
    <xf numFmtId="0" fontId="8" fillId="7" borderId="9" xfId="0" applyFont="1" applyFill="1" applyBorder="1" applyAlignment="1">
      <alignment horizontal="center" wrapText="1"/>
    </xf>
    <xf numFmtId="0" fontId="5" fillId="7" borderId="3" xfId="0" applyFont="1" applyFill="1" applyBorder="1" applyAlignment="1">
      <alignment horizontal="center" wrapText="1"/>
    </xf>
    <xf numFmtId="0" fontId="5" fillId="7" borderId="4" xfId="0" applyFont="1" applyFill="1" applyBorder="1" applyAlignment="1">
      <alignment horizontal="center" wrapText="1"/>
    </xf>
    <xf numFmtId="0" fontId="5" fillId="7" borderId="5" xfId="0" applyFont="1" applyFill="1" applyBorder="1" applyAlignment="1">
      <alignment horizontal="center" wrapText="1"/>
    </xf>
    <xf numFmtId="0" fontId="5" fillId="6" borderId="11" xfId="0" applyFont="1" applyFill="1" applyBorder="1" applyAlignment="1">
      <alignment horizontal="center"/>
    </xf>
    <xf numFmtId="0" fontId="5" fillId="6" borderId="12" xfId="0" applyFont="1" applyFill="1" applyBorder="1" applyAlignment="1">
      <alignment horizontal="center"/>
    </xf>
    <xf numFmtId="0" fontId="5" fillId="6" borderId="13" xfId="0" applyFont="1" applyFill="1" applyBorder="1" applyAlignment="1">
      <alignment horizontal="center"/>
    </xf>
    <xf numFmtId="0" fontId="7" fillId="7" borderId="11" xfId="0" applyFont="1" applyFill="1" applyBorder="1" applyAlignment="1">
      <alignment horizontal="center" wrapText="1"/>
    </xf>
    <xf numFmtId="0" fontId="7" fillId="7" borderId="12" xfId="0" applyFont="1" applyFill="1" applyBorder="1" applyAlignment="1">
      <alignment horizontal="center" wrapText="1"/>
    </xf>
    <xf numFmtId="0" fontId="7" fillId="7" borderId="13" xfId="0" applyFont="1" applyFill="1" applyBorder="1" applyAlignment="1">
      <alignment horizontal="center" wrapText="1"/>
    </xf>
    <xf numFmtId="0" fontId="5" fillId="0" borderId="6" xfId="0" applyFont="1" applyFill="1" applyBorder="1" applyAlignment="1" applyProtection="1">
      <alignment horizontal="right"/>
    </xf>
    <xf numFmtId="6" fontId="0" fillId="0" borderId="19" xfId="0" applyNumberFormat="1" applyFill="1" applyBorder="1" applyAlignment="1">
      <alignment horizontal="center"/>
    </xf>
    <xf numFmtId="0" fontId="5" fillId="0" borderId="0" xfId="0" applyFont="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6" fontId="0" fillId="0" borderId="0" xfId="0" applyNumberFormat="1" applyBorder="1" applyAlignment="1">
      <alignment horizontal="center"/>
    </xf>
    <xf numFmtId="0" fontId="0" fillId="0" borderId="0" xfId="0" applyFont="1" applyAlignment="1">
      <alignment horizontal="left" vertical="top" wrapText="1"/>
    </xf>
    <xf numFmtId="6" fontId="0" fillId="0" borderId="16" xfId="0" applyNumberFormat="1" applyFill="1" applyBorder="1" applyAlignment="1">
      <alignment horizontal="center"/>
    </xf>
    <xf numFmtId="6" fontId="0" fillId="0" borderId="0" xfId="0" applyNumberFormat="1" applyFill="1" applyBorder="1" applyAlignment="1">
      <alignment horizontal="center"/>
    </xf>
    <xf numFmtId="0" fontId="7" fillId="7" borderId="11" xfId="0" applyFont="1" applyFill="1" applyBorder="1" applyAlignment="1">
      <alignment horizontal="left"/>
    </xf>
    <xf numFmtId="0" fontId="7" fillId="7" borderId="12" xfId="0" applyFont="1" applyFill="1" applyBorder="1" applyAlignment="1">
      <alignment horizontal="left"/>
    </xf>
    <xf numFmtId="0" fontId="7" fillId="7" borderId="13" xfId="0" applyFont="1" applyFill="1" applyBorder="1" applyAlignment="1">
      <alignment horizontal="left"/>
    </xf>
    <xf numFmtId="0" fontId="0" fillId="0" borderId="2" xfId="0" applyBorder="1" applyAlignment="1">
      <alignment horizontal="center"/>
    </xf>
    <xf numFmtId="0" fontId="0" fillId="0" borderId="0" xfId="0" applyBorder="1" applyAlignment="1">
      <alignment horizontal="center"/>
    </xf>
    <xf numFmtId="6" fontId="0" fillId="0" borderId="19" xfId="0" applyNumberFormat="1" applyBorder="1" applyAlignment="1">
      <alignment horizontal="center"/>
    </xf>
    <xf numFmtId="6" fontId="0" fillId="5" borderId="0" xfId="0" applyNumberFormat="1" applyFill="1" applyBorder="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0" fontId="7" fillId="7" borderId="11" xfId="0" applyFont="1" applyFill="1" applyBorder="1" applyAlignment="1">
      <alignment horizontal="left" vertical="top" wrapText="1"/>
    </xf>
    <xf numFmtId="0" fontId="7" fillId="7" borderId="12" xfId="0" applyFont="1" applyFill="1" applyBorder="1" applyAlignment="1">
      <alignment horizontal="left" vertical="top" wrapText="1"/>
    </xf>
    <xf numFmtId="0" fontId="7" fillId="7" borderId="13" xfId="0" applyFont="1" applyFill="1" applyBorder="1" applyAlignment="1">
      <alignment horizontal="left" vertical="top" wrapText="1"/>
    </xf>
    <xf numFmtId="0" fontId="5" fillId="0" borderId="4" xfId="0" applyFont="1" applyBorder="1" applyAlignment="1">
      <alignment horizontal="center" wrapText="1"/>
    </xf>
    <xf numFmtId="0" fontId="0" fillId="0" borderId="0" xfId="0" applyFont="1" applyAlignment="1">
      <alignment horizontal="left" wrapText="1"/>
    </xf>
    <xf numFmtId="0" fontId="6" fillId="0" borderId="0" xfId="0" applyFont="1" applyFill="1" applyBorder="1" applyAlignment="1">
      <alignment horizontal="left" vertical="top" wrapText="1"/>
    </xf>
    <xf numFmtId="0" fontId="0" fillId="0" borderId="4" xfId="0" applyFont="1" applyBorder="1" applyAlignment="1">
      <alignment horizontal="left" wrapText="1"/>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6" fontId="5" fillId="0" borderId="18" xfId="0" applyNumberFormat="1" applyFont="1" applyBorder="1" applyAlignment="1" applyProtection="1">
      <alignment horizontal="center" vertical="center" wrapText="1"/>
      <protection locked="0"/>
    </xf>
    <xf numFmtId="6" fontId="5" fillId="0" borderId="20" xfId="0" applyNumberFormat="1" applyFont="1" applyBorder="1" applyAlignment="1" applyProtection="1">
      <alignment horizontal="center" vertical="center" wrapText="1"/>
      <protection locked="0"/>
    </xf>
    <xf numFmtId="6" fontId="5" fillId="0" borderId="30" xfId="0" applyNumberFormat="1" applyFont="1" applyBorder="1" applyAlignment="1" applyProtection="1">
      <alignment horizontal="center" vertical="center" wrapText="1"/>
      <protection locked="0"/>
    </xf>
    <xf numFmtId="6" fontId="5" fillId="0" borderId="31" xfId="0" applyNumberFormat="1" applyFont="1" applyBorder="1" applyAlignment="1" applyProtection="1">
      <alignment horizontal="center" vertical="center" wrapText="1"/>
      <protection locked="0"/>
    </xf>
    <xf numFmtId="0" fontId="0" fillId="0" borderId="0" xfId="0" applyBorder="1" applyAlignment="1">
      <alignment horizontal="left" vertical="center" wrapText="1"/>
    </xf>
    <xf numFmtId="0" fontId="7" fillId="7" borderId="11" xfId="0" applyFont="1" applyFill="1" applyBorder="1" applyAlignment="1">
      <alignment horizontal="left" wrapText="1"/>
    </xf>
    <xf numFmtId="0" fontId="7" fillId="7" borderId="12" xfId="0" applyFont="1" applyFill="1" applyBorder="1" applyAlignment="1">
      <alignment horizontal="left" wrapText="1"/>
    </xf>
    <xf numFmtId="0" fontId="7" fillId="7" borderId="13" xfId="0" applyFont="1" applyFill="1" applyBorder="1" applyAlignment="1">
      <alignment horizontal="left" wrapText="1"/>
    </xf>
    <xf numFmtId="0" fontId="5" fillId="0" borderId="0" xfId="0" applyFont="1" applyAlignment="1">
      <alignment horizontal="left"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xf>
    <xf numFmtId="0" fontId="0" fillId="0" borderId="0" xfId="0" applyFill="1" applyBorder="1" applyAlignment="1">
      <alignment horizontal="left" vertical="top" wrapText="1"/>
    </xf>
    <xf numFmtId="0" fontId="0" fillId="0" borderId="2" xfId="0" applyBorder="1" applyAlignment="1">
      <alignment horizontal="left"/>
    </xf>
    <xf numFmtId="0" fontId="0" fillId="0" borderId="0" xfId="0" applyBorder="1" applyAlignment="1">
      <alignment horizontal="left"/>
    </xf>
    <xf numFmtId="0" fontId="0" fillId="5" borderId="16" xfId="0" applyFill="1" applyBorder="1" applyAlignment="1">
      <alignment horizontal="center"/>
    </xf>
    <xf numFmtId="0" fontId="0" fillId="5" borderId="19" xfId="0" applyFill="1" applyBorder="1" applyAlignment="1">
      <alignment horizontal="center"/>
    </xf>
    <xf numFmtId="6" fontId="0" fillId="0" borderId="16" xfId="0" applyNumberFormat="1" applyBorder="1" applyAlignment="1">
      <alignment horizontal="center"/>
    </xf>
    <xf numFmtId="6" fontId="0" fillId="0" borderId="16" xfId="0" applyNumberFormat="1" applyBorder="1" applyAlignment="1">
      <alignment horizontal="center" vertical="top"/>
    </xf>
    <xf numFmtId="1" fontId="5" fillId="0" borderId="30" xfId="0" applyNumberFormat="1" applyFont="1" applyFill="1" applyBorder="1" applyAlignment="1" applyProtection="1">
      <alignment horizontal="left"/>
    </xf>
    <xf numFmtId="1" fontId="5" fillId="0" borderId="31" xfId="0" applyNumberFormat="1" applyFont="1" applyFill="1" applyBorder="1" applyAlignment="1" applyProtection="1">
      <alignment horizontal="left"/>
    </xf>
    <xf numFmtId="0" fontId="9" fillId="6" borderId="11" xfId="0"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xf>
    <xf numFmtId="0" fontId="9" fillId="6" borderId="13" xfId="0" applyFont="1" applyFill="1" applyBorder="1" applyAlignment="1" applyProtection="1">
      <alignment horizontal="center" vertical="center"/>
    </xf>
    <xf numFmtId="0" fontId="9" fillId="6" borderId="11" xfId="0" applyFont="1" applyFill="1" applyBorder="1" applyAlignment="1">
      <alignment horizontal="center" wrapText="1"/>
    </xf>
    <xf numFmtId="0" fontId="9" fillId="6" borderId="12" xfId="0" applyFont="1" applyFill="1" applyBorder="1" applyAlignment="1">
      <alignment horizontal="center" wrapText="1"/>
    </xf>
    <xf numFmtId="0" fontId="9" fillId="6" borderId="13" xfId="0" applyFont="1" applyFill="1" applyBorder="1" applyAlignment="1">
      <alignment horizontal="center" wrapText="1"/>
    </xf>
    <xf numFmtId="0" fontId="9" fillId="6" borderId="3" xfId="0" applyFont="1" applyFill="1" applyBorder="1" applyAlignment="1">
      <alignment horizontal="center" wrapText="1"/>
    </xf>
    <xf numFmtId="0" fontId="9" fillId="6" borderId="5" xfId="0" applyFont="1" applyFill="1" applyBorder="1" applyAlignment="1">
      <alignment horizontal="center" wrapText="1"/>
    </xf>
    <xf numFmtId="0" fontId="25" fillId="6" borderId="11" xfId="0" applyFont="1" applyFill="1" applyBorder="1" applyAlignment="1" applyProtection="1">
      <alignment horizontal="center"/>
      <protection hidden="1"/>
    </xf>
    <xf numFmtId="0" fontId="25" fillId="6" borderId="12" xfId="0" applyFont="1" applyFill="1" applyBorder="1" applyAlignment="1" applyProtection="1">
      <alignment horizontal="center"/>
      <protection hidden="1"/>
    </xf>
    <xf numFmtId="0" fontId="25" fillId="6" borderId="13" xfId="0" applyFont="1" applyFill="1" applyBorder="1" applyAlignment="1" applyProtection="1">
      <alignment horizontal="center"/>
      <protection hidden="1"/>
    </xf>
    <xf numFmtId="0" fontId="25" fillId="0" borderId="24" xfId="0" applyFont="1" applyFill="1" applyBorder="1" applyAlignment="1" applyProtection="1">
      <alignment horizontal="center"/>
      <protection hidden="1"/>
    </xf>
    <xf numFmtId="0" fontId="25" fillId="0" borderId="21" xfId="0" applyFont="1" applyFill="1" applyBorder="1" applyAlignment="1" applyProtection="1">
      <alignment horizontal="center"/>
      <protection hidden="1"/>
    </xf>
    <xf numFmtId="0" fontId="25" fillId="0" borderId="0" xfId="0" applyFont="1" applyFill="1" applyBorder="1" applyAlignment="1" applyProtection="1">
      <alignment horizontal="right"/>
      <protection hidden="1"/>
    </xf>
    <xf numFmtId="0" fontId="25" fillId="0" borderId="22" xfId="0" applyFont="1" applyBorder="1" applyAlignment="1" applyProtection="1">
      <alignment horizontal="center"/>
      <protection hidden="1"/>
    </xf>
    <xf numFmtId="0" fontId="26" fillId="0" borderId="24" xfId="0" applyFont="1" applyBorder="1" applyAlignment="1" applyProtection="1">
      <alignment horizontal="center"/>
      <protection hidden="1"/>
    </xf>
    <xf numFmtId="0" fontId="25" fillId="0" borderId="2" xfId="0" applyFont="1" applyFill="1" applyBorder="1" applyAlignment="1" applyProtection="1">
      <alignment horizontal="right"/>
      <protection hidden="1"/>
    </xf>
    <xf numFmtId="0" fontId="25" fillId="0" borderId="1" xfId="0" applyFont="1" applyFill="1" applyBorder="1" applyAlignment="1" applyProtection="1">
      <alignment horizontal="right"/>
      <protection hidden="1"/>
    </xf>
    <xf numFmtId="0" fontId="25" fillId="0" borderId="25" xfId="0" applyFont="1" applyFill="1" applyBorder="1" applyAlignment="1" applyProtection="1">
      <alignment horizontal="center"/>
      <protection hidden="1"/>
    </xf>
    <xf numFmtId="1" fontId="25" fillId="0" borderId="21" xfId="0" applyNumberFormat="1" applyFont="1" applyFill="1" applyBorder="1" applyAlignment="1" applyProtection="1">
      <alignment horizontal="center"/>
      <protection hidden="1"/>
    </xf>
    <xf numFmtId="0" fontId="25" fillId="0" borderId="6" xfId="0" applyFont="1" applyFill="1" applyBorder="1" applyAlignment="1" applyProtection="1">
      <alignment horizontal="right"/>
      <protection hidden="1"/>
    </xf>
    <xf numFmtId="14" fontId="25" fillId="0" borderId="21" xfId="0" applyNumberFormat="1" applyFont="1" applyFill="1" applyBorder="1" applyAlignment="1" applyProtection="1">
      <alignment horizontal="center"/>
      <protection hidden="1"/>
    </xf>
    <xf numFmtId="0" fontId="25" fillId="0" borderId="22" xfId="0" applyFont="1" applyFill="1" applyBorder="1" applyAlignment="1" applyProtection="1">
      <alignment horizontal="center"/>
      <protection hidden="1"/>
    </xf>
    <xf numFmtId="164" fontId="25" fillId="0" borderId="21" xfId="0" applyNumberFormat="1" applyFont="1" applyFill="1" applyBorder="1" applyAlignment="1" applyProtection="1">
      <alignment horizontal="center"/>
      <protection hidden="1"/>
    </xf>
    <xf numFmtId="1" fontId="25" fillId="0" borderId="26" xfId="0" applyNumberFormat="1" applyFont="1" applyFill="1" applyBorder="1" applyAlignment="1" applyProtection="1">
      <alignment horizontal="center"/>
      <protection hidden="1"/>
    </xf>
    <xf numFmtId="0" fontId="24" fillId="0" borderId="0" xfId="0" applyFont="1" applyBorder="1" applyAlignment="1" applyProtection="1">
      <alignment horizontal="left" vertical="center" wrapText="1"/>
      <protection hidden="1"/>
    </xf>
    <xf numFmtId="0" fontId="25" fillId="0" borderId="21" xfId="0" applyNumberFormat="1" applyFont="1" applyFill="1" applyBorder="1" applyAlignment="1" applyProtection="1">
      <alignment horizontal="center"/>
      <protection hidden="1"/>
    </xf>
    <xf numFmtId="0" fontId="26" fillId="0" borderId="6" xfId="0" applyFont="1" applyFill="1" applyBorder="1" applyAlignment="1" applyProtection="1">
      <alignment horizontal="right" vertical="top"/>
      <protection hidden="1"/>
    </xf>
    <xf numFmtId="0" fontId="26" fillId="0" borderId="0" xfId="0" applyFont="1" applyFill="1" applyBorder="1" applyAlignment="1" applyProtection="1">
      <alignment horizontal="right" vertical="top"/>
      <protection hidden="1"/>
    </xf>
    <xf numFmtId="0" fontId="26" fillId="0" borderId="1" xfId="0" applyFont="1" applyFill="1" applyBorder="1" applyAlignment="1" applyProtection="1">
      <alignment horizontal="right" vertical="top"/>
      <protection hidden="1"/>
    </xf>
    <xf numFmtId="0" fontId="30" fillId="7" borderId="28" xfId="0" applyFont="1" applyFill="1" applyBorder="1" applyAlignment="1" applyProtection="1">
      <alignment horizontal="center" wrapText="1"/>
      <protection hidden="1"/>
    </xf>
    <xf numFmtId="0" fontId="30" fillId="7" borderId="27" xfId="0" applyFont="1" applyFill="1" applyBorder="1" applyAlignment="1" applyProtection="1">
      <alignment horizontal="center" wrapText="1"/>
      <protection hidden="1"/>
    </xf>
    <xf numFmtId="0" fontId="30" fillId="7" borderId="29" xfId="0" applyFont="1" applyFill="1" applyBorder="1" applyAlignment="1" applyProtection="1">
      <alignment horizontal="center" wrapText="1"/>
      <protection hidden="1"/>
    </xf>
    <xf numFmtId="0" fontId="25" fillId="0" borderId="0" xfId="0" applyFont="1" applyBorder="1" applyAlignment="1" applyProtection="1">
      <alignment horizontal="right"/>
      <protection hidden="1"/>
    </xf>
    <xf numFmtId="0" fontId="30" fillId="7" borderId="11" xfId="0" applyFont="1" applyFill="1" applyBorder="1" applyAlignment="1" applyProtection="1">
      <alignment horizontal="left" wrapText="1"/>
      <protection hidden="1"/>
    </xf>
    <xf numFmtId="0" fontId="30" fillId="7" borderId="12" xfId="0" applyFont="1" applyFill="1" applyBorder="1" applyAlignment="1" applyProtection="1">
      <alignment horizontal="left" wrapText="1"/>
      <protection hidden="1"/>
    </xf>
    <xf numFmtId="0" fontId="30" fillId="7" borderId="13" xfId="0" applyFont="1" applyFill="1" applyBorder="1" applyAlignment="1" applyProtection="1">
      <alignment horizontal="left" wrapText="1"/>
      <protection hidden="1"/>
    </xf>
    <xf numFmtId="0" fontId="24" fillId="0" borderId="4" xfId="0" applyFont="1" applyBorder="1" applyAlignment="1" applyProtection="1">
      <alignment horizontal="left" vertical="top" wrapText="1"/>
      <protection hidden="1"/>
    </xf>
    <xf numFmtId="0" fontId="24" fillId="0" borderId="0" xfId="0" applyFont="1" applyBorder="1" applyAlignment="1" applyProtection="1">
      <alignment horizontal="left" vertical="top" wrapText="1"/>
      <protection hidden="1"/>
    </xf>
    <xf numFmtId="0" fontId="24" fillId="0" borderId="0" xfId="0" applyFont="1" applyAlignment="1" applyProtection="1">
      <alignment horizontal="left" wrapText="1"/>
      <protection hidden="1"/>
    </xf>
    <xf numFmtId="0" fontId="25" fillId="0" borderId="0" xfId="0" applyFont="1" applyAlignment="1" applyProtection="1">
      <alignment horizontal="left" wrapText="1"/>
      <protection hidden="1"/>
    </xf>
    <xf numFmtId="0" fontId="24" fillId="0" borderId="0" xfId="0" applyFont="1" applyAlignment="1" applyProtection="1">
      <alignment horizontal="left" vertical="top" wrapText="1"/>
      <protection hidden="1"/>
    </xf>
    <xf numFmtId="0" fontId="24" fillId="0" borderId="0" xfId="0" applyFont="1" applyFill="1" applyBorder="1" applyAlignment="1" applyProtection="1">
      <alignment horizontal="left" vertical="top" wrapText="1"/>
      <protection hidden="1"/>
    </xf>
    <xf numFmtId="0" fontId="24" fillId="0" borderId="0" xfId="0" applyFont="1" applyFill="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25" fillId="0" borderId="0" xfId="0" applyFont="1" applyAlignment="1" applyProtection="1">
      <alignment horizontal="center"/>
      <protection hidden="1"/>
    </xf>
    <xf numFmtId="0" fontId="24" fillId="0" borderId="0" xfId="0" applyFont="1" applyAlignment="1" applyProtection="1">
      <alignment horizontal="left"/>
      <protection hidden="1"/>
    </xf>
    <xf numFmtId="164" fontId="24" fillId="0" borderId="21" xfId="0" applyNumberFormat="1" applyFont="1" applyBorder="1" applyAlignment="1" applyProtection="1">
      <alignment horizontal="center"/>
      <protection hidden="1"/>
    </xf>
    <xf numFmtId="164" fontId="24" fillId="0" borderId="0" xfId="0" applyNumberFormat="1" applyFont="1" applyBorder="1" applyAlignment="1" applyProtection="1">
      <alignment horizontal="center"/>
      <protection hidden="1"/>
    </xf>
    <xf numFmtId="0" fontId="25" fillId="0" borderId="11"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center"/>
      <protection hidden="1"/>
    </xf>
    <xf numFmtId="0" fontId="25" fillId="0" borderId="13" xfId="0" applyFont="1" applyFill="1" applyBorder="1" applyAlignment="1" applyProtection="1">
      <alignment horizontal="center" vertical="center"/>
      <protection hidden="1"/>
    </xf>
    <xf numFmtId="0" fontId="26" fillId="0" borderId="0" xfId="0" applyFont="1" applyFill="1" applyBorder="1" applyAlignment="1" applyProtection="1">
      <alignment horizontal="left" vertical="top" wrapText="1"/>
      <protection hidden="1"/>
    </xf>
    <xf numFmtId="6" fontId="24" fillId="0" borderId="16" xfId="0" applyNumberFormat="1" applyFont="1" applyFill="1" applyBorder="1" applyAlignment="1" applyProtection="1">
      <alignment horizontal="center"/>
      <protection hidden="1"/>
    </xf>
    <xf numFmtId="0" fontId="25" fillId="2" borderId="36" xfId="0" applyFont="1" applyFill="1" applyBorder="1" applyAlignment="1" applyProtection="1">
      <alignment horizontal="center" vertical="center"/>
      <protection hidden="1"/>
    </xf>
    <xf numFmtId="0" fontId="25" fillId="2" borderId="37" xfId="0" applyFont="1" applyFill="1" applyBorder="1" applyAlignment="1" applyProtection="1">
      <alignment horizontal="center" vertical="center"/>
      <protection hidden="1"/>
    </xf>
    <xf numFmtId="0" fontId="25" fillId="2" borderId="32" xfId="0" applyFont="1" applyFill="1" applyBorder="1" applyAlignment="1" applyProtection="1">
      <alignment horizontal="center" vertical="center"/>
      <protection hidden="1"/>
    </xf>
    <xf numFmtId="0" fontId="25" fillId="2" borderId="25" xfId="0" applyFont="1" applyFill="1" applyBorder="1" applyAlignment="1" applyProtection="1">
      <alignment horizontal="center" vertical="center"/>
      <protection hidden="1"/>
    </xf>
    <xf numFmtId="0" fontId="25" fillId="2" borderId="33" xfId="0" applyFont="1" applyFill="1" applyBorder="1" applyAlignment="1" applyProtection="1">
      <alignment horizontal="center" vertical="center"/>
      <protection hidden="1"/>
    </xf>
    <xf numFmtId="0" fontId="25" fillId="2" borderId="23" xfId="0" applyFont="1" applyFill="1" applyBorder="1" applyAlignment="1" applyProtection="1">
      <alignment horizontal="center" vertical="center"/>
      <protection hidden="1"/>
    </xf>
    <xf numFmtId="164" fontId="25" fillId="0" borderId="20" xfId="0" applyNumberFormat="1" applyFont="1" applyFill="1" applyBorder="1" applyAlignment="1" applyProtection="1">
      <alignment horizontal="center" vertical="center" wrapText="1"/>
      <protection hidden="1"/>
    </xf>
    <xf numFmtId="164" fontId="25" fillId="0" borderId="24" xfId="0" applyNumberFormat="1" applyFont="1" applyFill="1" applyBorder="1" applyAlignment="1" applyProtection="1">
      <alignment horizontal="center" vertical="center" wrapText="1"/>
      <protection hidden="1"/>
    </xf>
    <xf numFmtId="164" fontId="25" fillId="0" borderId="31" xfId="0" applyNumberFormat="1" applyFont="1" applyFill="1" applyBorder="1" applyAlignment="1" applyProtection="1">
      <alignment horizontal="center" vertical="center" wrapText="1"/>
      <protection hidden="1"/>
    </xf>
    <xf numFmtId="164" fontId="25" fillId="0" borderId="21" xfId="0" applyNumberFormat="1" applyFont="1" applyFill="1" applyBorder="1" applyAlignment="1" applyProtection="1">
      <alignment horizontal="center" vertical="center" wrapText="1"/>
      <protection hidden="1"/>
    </xf>
    <xf numFmtId="0" fontId="25" fillId="0" borderId="35" xfId="0" applyNumberFormat="1" applyFont="1" applyFill="1" applyBorder="1" applyAlignment="1" applyProtection="1">
      <alignment horizontal="center" vertical="center" wrapText="1"/>
      <protection hidden="1"/>
    </xf>
    <xf numFmtId="0" fontId="25" fillId="0" borderId="22" xfId="0" applyNumberFormat="1" applyFont="1" applyFill="1" applyBorder="1" applyAlignment="1" applyProtection="1">
      <alignment horizontal="center" vertical="center" wrapText="1"/>
      <protection hidden="1"/>
    </xf>
    <xf numFmtId="0" fontId="25" fillId="0" borderId="0" xfId="0" applyFont="1" applyFill="1" applyAlignment="1" applyProtection="1">
      <alignment horizontal="left" vertical="top" wrapText="1"/>
      <protection hidden="1"/>
    </xf>
    <xf numFmtId="0" fontId="24" fillId="5" borderId="16" xfId="0" applyFont="1" applyFill="1" applyBorder="1" applyAlignment="1" applyProtection="1">
      <alignment horizontal="center"/>
      <protection hidden="1"/>
    </xf>
    <xf numFmtId="6" fontId="24" fillId="5" borderId="0" xfId="0" applyNumberFormat="1" applyFont="1" applyFill="1" applyBorder="1" applyAlignment="1" applyProtection="1">
      <alignment horizontal="center"/>
      <protection hidden="1"/>
    </xf>
    <xf numFmtId="0" fontId="24" fillId="5" borderId="19" xfId="0" applyFont="1" applyFill="1" applyBorder="1" applyAlignment="1" applyProtection="1">
      <alignment horizontal="center"/>
      <protection hidden="1"/>
    </xf>
    <xf numFmtId="6" fontId="24" fillId="0" borderId="16" xfId="0" applyNumberFormat="1" applyFont="1" applyBorder="1" applyAlignment="1" applyProtection="1">
      <alignment horizontal="center"/>
      <protection hidden="1"/>
    </xf>
    <xf numFmtId="164" fontId="25" fillId="0" borderId="34" xfId="0" applyNumberFormat="1" applyFont="1" applyFill="1" applyBorder="1" applyAlignment="1" applyProtection="1">
      <alignment horizontal="center" vertical="center" wrapText="1"/>
      <protection hidden="1"/>
    </xf>
    <xf numFmtId="0" fontId="30" fillId="7" borderId="11" xfId="0" applyFont="1" applyFill="1" applyBorder="1" applyAlignment="1" applyProtection="1">
      <alignment horizontal="left"/>
      <protection hidden="1"/>
    </xf>
    <xf numFmtId="0" fontId="30" fillId="7" borderId="12" xfId="0" applyFont="1" applyFill="1" applyBorder="1" applyAlignment="1" applyProtection="1">
      <alignment horizontal="left"/>
      <protection hidden="1"/>
    </xf>
    <xf numFmtId="0" fontId="30" fillId="7" borderId="13" xfId="0" applyFont="1" applyFill="1" applyBorder="1" applyAlignment="1" applyProtection="1">
      <alignment horizontal="left"/>
      <protection hidden="1"/>
    </xf>
    <xf numFmtId="6" fontId="24" fillId="0" borderId="0" xfId="0" applyNumberFormat="1" applyFont="1" applyFill="1" applyBorder="1" applyAlignment="1" applyProtection="1">
      <alignment horizontal="center"/>
      <protection hidden="1"/>
    </xf>
    <xf numFmtId="6" fontId="24" fillId="0" borderId="19" xfId="0" applyNumberFormat="1" applyFont="1" applyFill="1" applyBorder="1" applyAlignment="1" applyProtection="1">
      <alignment horizontal="center"/>
      <protection hidden="1"/>
    </xf>
    <xf numFmtId="164" fontId="25" fillId="0" borderId="25" xfId="0" applyNumberFormat="1" applyFont="1" applyFill="1" applyBorder="1" applyAlignment="1" applyProtection="1">
      <alignment horizontal="center" vertical="center" wrapText="1"/>
      <protection hidden="1"/>
    </xf>
    <xf numFmtId="164" fontId="25" fillId="0" borderId="22" xfId="0" applyNumberFormat="1" applyFont="1" applyFill="1" applyBorder="1" applyAlignment="1" applyProtection="1">
      <alignment horizontal="center" vertical="center" wrapText="1"/>
      <protection hidden="1"/>
    </xf>
    <xf numFmtId="164" fontId="25" fillId="0" borderId="23" xfId="0" applyNumberFormat="1" applyFont="1" applyFill="1" applyBorder="1" applyAlignment="1" applyProtection="1">
      <alignment horizontal="center" vertical="center" wrapText="1"/>
      <protection hidden="1"/>
    </xf>
    <xf numFmtId="0" fontId="30" fillId="0" borderId="12" xfId="0" applyFont="1" applyFill="1" applyBorder="1" applyAlignment="1" applyProtection="1">
      <alignment horizontal="left" vertical="center" wrapText="1"/>
      <protection hidden="1"/>
    </xf>
    <xf numFmtId="0" fontId="30" fillId="0" borderId="13" xfId="0" applyFont="1" applyFill="1" applyBorder="1" applyAlignment="1" applyProtection="1">
      <alignment horizontal="left" vertical="center" wrapText="1"/>
      <protection hidden="1"/>
    </xf>
    <xf numFmtId="0" fontId="30" fillId="7" borderId="11" xfId="0" applyFont="1" applyFill="1" applyBorder="1" applyAlignment="1" applyProtection="1">
      <alignment horizontal="center" vertical="center" wrapText="1"/>
      <protection hidden="1"/>
    </xf>
    <xf numFmtId="0" fontId="30" fillId="7" borderId="12" xfId="0" applyFont="1" applyFill="1" applyBorder="1" applyAlignment="1" applyProtection="1">
      <alignment horizontal="center" vertical="center" wrapText="1"/>
      <protection hidden="1"/>
    </xf>
    <xf numFmtId="0" fontId="30" fillId="7" borderId="13" xfId="0" applyFont="1" applyFill="1" applyBorder="1" applyAlignment="1" applyProtection="1">
      <alignment horizontal="center" vertical="center" wrapText="1"/>
      <protection hidden="1"/>
    </xf>
    <xf numFmtId="6" fontId="24" fillId="0" borderId="0" xfId="0" applyNumberFormat="1" applyFont="1" applyBorder="1" applyAlignment="1" applyProtection="1">
      <alignment horizontal="center"/>
      <protection hidden="1"/>
    </xf>
    <xf numFmtId="6" fontId="24" fillId="0" borderId="19" xfId="0" applyNumberFormat="1" applyFont="1" applyBorder="1" applyAlignment="1" applyProtection="1">
      <alignment horizontal="center"/>
      <protection hidden="1"/>
    </xf>
    <xf numFmtId="0" fontId="24" fillId="0" borderId="9" xfId="0" applyFont="1" applyBorder="1" applyAlignment="1" applyProtection="1">
      <alignment horizontal="left" vertical="top" wrapText="1"/>
      <protection hidden="1"/>
    </xf>
    <xf numFmtId="0" fontId="25" fillId="0" borderId="4" xfId="0" applyFont="1" applyBorder="1" applyAlignment="1" applyProtection="1">
      <alignment horizontal="left" wrapText="1"/>
      <protection hidden="1"/>
    </xf>
    <xf numFmtId="6" fontId="24" fillId="0" borderId="16" xfId="0" applyNumberFormat="1" applyFont="1" applyBorder="1" applyAlignment="1" applyProtection="1">
      <alignment horizontal="center" vertical="top"/>
      <protection hidden="1"/>
    </xf>
    <xf numFmtId="0" fontId="25" fillId="0" borderId="2" xfId="0" applyFont="1" applyBorder="1" applyAlignment="1" applyProtection="1">
      <alignment horizontal="left" vertical="top" wrapText="1"/>
      <protection hidden="1"/>
    </xf>
    <xf numFmtId="0" fontId="25" fillId="0" borderId="0" xfId="0" applyFont="1" applyBorder="1" applyAlignment="1" applyProtection="1">
      <alignment horizontal="left" vertical="top" wrapText="1"/>
      <protection hidden="1"/>
    </xf>
    <xf numFmtId="0" fontId="24" fillId="0" borderId="2"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2" xfId="0" applyFont="1" applyBorder="1" applyAlignment="1" applyProtection="1">
      <alignment horizontal="left"/>
      <protection hidden="1"/>
    </xf>
    <xf numFmtId="0" fontId="24" fillId="0" borderId="0" xfId="0" applyFont="1" applyBorder="1" applyAlignment="1" applyProtection="1">
      <alignment horizontal="left"/>
      <protection hidden="1"/>
    </xf>
  </cellXfs>
  <cellStyles count="5">
    <cellStyle name="Comma" xfId="4" builtinId="3"/>
    <cellStyle name="Hyperlink" xfId="3" builtinId="8"/>
    <cellStyle name="Normal" xfId="0" builtinId="0"/>
    <cellStyle name="Normal 2" xfId="1" xr:uid="{00000000-0005-0000-0000-000003000000}"/>
    <cellStyle name="Percent" xfId="2" builtinId="5"/>
  </cellStyles>
  <dxfs count="692">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6500"/>
      </font>
      <fill>
        <patternFill>
          <bgColor rgb="FFFFEB9C"/>
        </patternFill>
      </fill>
    </dxf>
    <dxf>
      <font>
        <b/>
        <i val="0"/>
        <color theme="9" tint="-0.499984740745262"/>
      </font>
      <fill>
        <patternFill>
          <bgColor theme="9" tint="0.59996337778862885"/>
        </patternFill>
      </fill>
    </dxf>
    <dxf>
      <font>
        <b/>
        <i val="0"/>
        <color theme="9" tint="-0.499984740745262"/>
      </font>
      <fill>
        <patternFill>
          <bgColor theme="9" tint="0.59996337778862885"/>
        </patternFill>
      </fill>
    </dxf>
    <dxf>
      <fill>
        <patternFill>
          <bgColor theme="7"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9" tint="-0.499984740745262"/>
      </font>
      <fill>
        <patternFill>
          <bgColor theme="9"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0" tint="-0.14996795556505021"/>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ont>
        <b/>
        <i val="0"/>
        <color theme="9" tint="-0.499984740745262"/>
      </font>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B4AC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2</xdr:col>
      <xdr:colOff>1474830</xdr:colOff>
      <xdr:row>2</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2522580" cy="419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1609725</xdr:colOff>
          <xdr:row>59</xdr:row>
          <xdr:rowOff>47625</xdr:rowOff>
        </xdr:from>
        <xdr:to>
          <xdr:col>5</xdr:col>
          <xdr:colOff>1304925</xdr:colOff>
          <xdr:row>61</xdr:row>
          <xdr:rowOff>142875</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142875</xdr:colOff>
      <xdr:row>0</xdr:row>
      <xdr:rowOff>104775</xdr:rowOff>
    </xdr:from>
    <xdr:to>
      <xdr:col>7</xdr:col>
      <xdr:colOff>1512930</xdr:colOff>
      <xdr:row>2</xdr:row>
      <xdr:rowOff>142875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04775"/>
          <a:ext cx="2522580" cy="419100"/>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1123950</xdr:colOff>
          <xdr:row>67</xdr:row>
          <xdr:rowOff>171450</xdr:rowOff>
        </xdr:from>
        <xdr:to>
          <xdr:col>7</xdr:col>
          <xdr:colOff>1905000</xdr:colOff>
          <xdr:row>71</xdr:row>
          <xdr:rowOff>104775</xdr:rowOff>
        </xdr:to>
        <xdr:sp macro="" textlink="">
          <xdr:nvSpPr>
            <xdr:cNvPr id="6167" name="CommandButton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1123950</xdr:colOff>
          <xdr:row>261</xdr:row>
          <xdr:rowOff>152400</xdr:rowOff>
        </xdr:from>
        <xdr:to>
          <xdr:col>7</xdr:col>
          <xdr:colOff>1933575</xdr:colOff>
          <xdr:row>263</xdr:row>
          <xdr:rowOff>57150</xdr:rowOff>
        </xdr:to>
        <xdr:sp macro="" textlink="">
          <xdr:nvSpPr>
            <xdr:cNvPr id="6184" name="CommandButton2"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485775</xdr:colOff>
          <xdr:row>397</xdr:row>
          <xdr:rowOff>38100</xdr:rowOff>
        </xdr:from>
        <xdr:to>
          <xdr:col>18</xdr:col>
          <xdr:colOff>95250</xdr:colOff>
          <xdr:row>400</xdr:row>
          <xdr:rowOff>66675</xdr:rowOff>
        </xdr:to>
        <xdr:sp macro="" textlink="">
          <xdr:nvSpPr>
            <xdr:cNvPr id="6186" name="CommandButton5"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twoCellAnchor editAs="oneCell">
    <xdr:from>
      <xdr:col>7</xdr:col>
      <xdr:colOff>552450</xdr:colOff>
      <xdr:row>264</xdr:row>
      <xdr:rowOff>28575</xdr:rowOff>
    </xdr:from>
    <xdr:to>
      <xdr:col>8</xdr:col>
      <xdr:colOff>190500</xdr:colOff>
      <xdr:row>265</xdr:row>
      <xdr:rowOff>28575</xdr:rowOff>
    </xdr:to>
    <xdr:sp macro="" textlink="">
      <xdr:nvSpPr>
        <xdr:cNvPr id="6169" name="AutoShape 25">
          <a:extLst>
            <a:ext uri="{FF2B5EF4-FFF2-40B4-BE49-F238E27FC236}">
              <a16:creationId xmlns:a16="http://schemas.microsoft.com/office/drawing/2014/main" id="{00000000-0008-0000-0100-000019180000}"/>
            </a:ext>
          </a:extLst>
        </xdr:cNvPr>
        <xdr:cNvSpPr>
          <a:spLocks noChangeAspect="1" noChangeArrowheads="1"/>
        </xdr:cNvSpPr>
      </xdr:nvSpPr>
      <xdr:spPr bwMode="auto">
        <a:xfrm>
          <a:off x="10715625" y="46548675"/>
          <a:ext cx="1581150" cy="571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257175</xdr:colOff>
          <xdr:row>397</xdr:row>
          <xdr:rowOff>28575</xdr:rowOff>
        </xdr:from>
        <xdr:to>
          <xdr:col>22</xdr:col>
          <xdr:colOff>171450</xdr:colOff>
          <xdr:row>400</xdr:row>
          <xdr:rowOff>85725</xdr:rowOff>
        </xdr:to>
        <xdr:sp macro="" textlink="">
          <xdr:nvSpPr>
            <xdr:cNvPr id="6188" name="ExportButton"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466725</xdr:colOff>
          <xdr:row>2</xdr:row>
          <xdr:rowOff>76200</xdr:rowOff>
        </xdr:from>
        <xdr:to>
          <xdr:col>10</xdr:col>
          <xdr:colOff>219075</xdr:colOff>
          <xdr:row>4</xdr:row>
          <xdr:rowOff>133350</xdr:rowOff>
        </xdr:to>
        <xdr:sp macro="" textlink="">
          <xdr:nvSpPr>
            <xdr:cNvPr id="9220" name="CommandButton1"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1809750</xdr:colOff>
          <xdr:row>38</xdr:row>
          <xdr:rowOff>57150</xdr:rowOff>
        </xdr:from>
        <xdr:to>
          <xdr:col>5</xdr:col>
          <xdr:colOff>1076325</xdr:colOff>
          <xdr:row>40</xdr:row>
          <xdr:rowOff>76200</xdr:rowOff>
        </xdr:to>
        <xdr:sp macro="" textlink="">
          <xdr:nvSpPr>
            <xdr:cNvPr id="8194" name="CommandButton1"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2</xdr:col>
      <xdr:colOff>360405</xdr:colOff>
      <xdr:row>2</xdr:row>
      <xdr:rowOff>133350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0"/>
          <a:ext cx="2522580" cy="419100"/>
        </a:xfrm>
        <a:prstGeom prst="rect">
          <a:avLst/>
        </a:prstGeom>
      </xdr:spPr>
    </xdr:pic>
    <xdr:clientData/>
  </xdr:twoCellAnchor>
  <xdr:twoCellAnchor editAs="oneCell">
    <xdr:from>
      <xdr:col>0</xdr:col>
      <xdr:colOff>104775</xdr:colOff>
      <xdr:row>0</xdr:row>
      <xdr:rowOff>95250</xdr:rowOff>
    </xdr:from>
    <xdr:to>
      <xdr:col>2</xdr:col>
      <xdr:colOff>360405</xdr:colOff>
      <xdr:row>2</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0"/>
          <a:ext cx="2522580"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5.xml"/><Relationship Id="rId4" Type="http://schemas.openxmlformats.org/officeDocument/2006/relationships/control" Target="../activeX/activeX2.xml"/><Relationship Id="rId9" Type="http://schemas.openxmlformats.org/officeDocument/2006/relationships/image" Target="../media/image5.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7.emf"/><Relationship Id="rId4" Type="http://schemas.openxmlformats.org/officeDocument/2006/relationships/control" Target="../activeX/activeX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8.emf"/><Relationship Id="rId4" Type="http://schemas.openxmlformats.org/officeDocument/2006/relationships/control" Target="../activeX/activeX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Q60"/>
  <sheetViews>
    <sheetView showGridLines="0" showRowColHeaders="0" tabSelected="1" zoomScaleNormal="100" workbookViewId="0">
      <selection activeCell="E9" sqref="E9"/>
    </sheetView>
  </sheetViews>
  <sheetFormatPr defaultRowHeight="15" x14ac:dyDescent="0.25"/>
  <cols>
    <col min="2" max="2" width="8.5703125" customWidth="1"/>
    <col min="3" max="3" width="30.140625" customWidth="1"/>
    <col min="4" max="4" width="23.85546875" customWidth="1"/>
    <col min="5" max="5" width="38.85546875" customWidth="1"/>
    <col min="6" max="6" width="49.5703125" customWidth="1"/>
    <col min="7" max="7" width="30.140625" customWidth="1"/>
    <col min="8" max="8" width="22.140625" customWidth="1"/>
  </cols>
  <sheetData>
    <row r="1" spans="1:17" x14ac:dyDescent="0.25">
      <c r="A1" s="222"/>
      <c r="B1" s="222"/>
      <c r="C1" s="222"/>
    </row>
    <row r="4" spans="1:17" ht="15.75" thickBot="1" x14ac:dyDescent="0.3">
      <c r="K4" s="16"/>
      <c r="L4" s="16"/>
      <c r="M4" s="16"/>
      <c r="N4" s="16"/>
      <c r="O4" s="16"/>
      <c r="P4" s="16"/>
      <c r="Q4" s="16"/>
    </row>
    <row r="5" spans="1:17" ht="30" customHeight="1" x14ac:dyDescent="0.25">
      <c r="C5" s="459" t="s">
        <v>331</v>
      </c>
      <c r="D5" s="460"/>
      <c r="E5" s="460"/>
      <c r="F5" s="460"/>
      <c r="G5" s="460"/>
      <c r="H5" s="461"/>
      <c r="K5" s="93"/>
      <c r="L5" s="93"/>
      <c r="M5" s="93"/>
      <c r="N5" s="93"/>
      <c r="O5" s="93"/>
      <c r="P5" s="93"/>
      <c r="Q5" s="16"/>
    </row>
    <row r="6" spans="1:17" ht="15.75" customHeight="1" thickBot="1" x14ac:dyDescent="0.3">
      <c r="C6" s="457" t="s">
        <v>335</v>
      </c>
      <c r="D6" s="458"/>
      <c r="E6" s="106" t="s">
        <v>332</v>
      </c>
      <c r="F6" s="241" t="s">
        <v>333</v>
      </c>
      <c r="G6" s="107" t="s">
        <v>334</v>
      </c>
      <c r="H6" s="108"/>
      <c r="K6" s="16"/>
      <c r="L6" s="16"/>
      <c r="M6" s="16"/>
      <c r="N6" s="16"/>
      <c r="O6" s="16"/>
      <c r="P6" s="16"/>
      <c r="Q6" s="16"/>
    </row>
    <row r="7" spans="1:17" ht="15.75" thickBot="1" x14ac:dyDescent="0.3">
      <c r="K7" s="16"/>
      <c r="L7" s="16"/>
      <c r="M7" s="16"/>
      <c r="N7" s="16"/>
      <c r="O7" s="16"/>
      <c r="P7" s="16"/>
      <c r="Q7" s="16"/>
    </row>
    <row r="8" spans="1:17" ht="15.75" thickBot="1" x14ac:dyDescent="0.3">
      <c r="C8" s="462" t="s">
        <v>87</v>
      </c>
      <c r="D8" s="463"/>
      <c r="E8" s="463"/>
      <c r="F8" s="463"/>
      <c r="G8" s="463"/>
      <c r="H8" s="464"/>
    </row>
    <row r="9" spans="1:17" x14ac:dyDescent="0.25">
      <c r="B9" s="3"/>
      <c r="C9" s="231"/>
      <c r="D9" s="221" t="s">
        <v>507</v>
      </c>
      <c r="E9" s="224"/>
      <c r="F9" s="187"/>
      <c r="G9" s="187"/>
      <c r="H9" s="232"/>
    </row>
    <row r="10" spans="1:17" x14ac:dyDescent="0.25">
      <c r="B10" s="215"/>
      <c r="C10" s="183"/>
      <c r="D10" s="221" t="s">
        <v>85</v>
      </c>
      <c r="E10" s="111"/>
      <c r="F10" s="180"/>
      <c r="G10" s="180"/>
      <c r="H10" s="232"/>
    </row>
    <row r="11" spans="1:17" x14ac:dyDescent="0.25">
      <c r="B11" s="3"/>
      <c r="C11" s="183"/>
      <c r="D11" s="221" t="s">
        <v>509</v>
      </c>
      <c r="E11" s="224"/>
      <c r="F11" s="187"/>
      <c r="G11" s="187"/>
      <c r="H11" s="232"/>
    </row>
    <row r="12" spans="1:17" x14ac:dyDescent="0.25">
      <c r="B12" s="3"/>
      <c r="C12" s="183"/>
      <c r="D12" s="221" t="s">
        <v>84</v>
      </c>
      <c r="E12" s="111"/>
      <c r="F12" s="180"/>
      <c r="G12" s="180"/>
      <c r="H12" s="181"/>
    </row>
    <row r="13" spans="1:17" x14ac:dyDescent="0.25">
      <c r="B13" s="3"/>
      <c r="C13" s="183"/>
      <c r="D13" s="221" t="s">
        <v>83</v>
      </c>
      <c r="E13" s="112"/>
      <c r="F13" s="180"/>
      <c r="G13" s="180"/>
      <c r="H13" s="233"/>
      <c r="I13" s="9"/>
    </row>
    <row r="14" spans="1:17" x14ac:dyDescent="0.25">
      <c r="C14" s="183"/>
      <c r="D14" s="217" t="s">
        <v>82</v>
      </c>
      <c r="E14" s="225"/>
      <c r="F14" s="187"/>
      <c r="G14" s="187"/>
      <c r="H14" s="181"/>
      <c r="I14" s="9"/>
    </row>
    <row r="15" spans="1:17" ht="15.75" thickBot="1" x14ac:dyDescent="0.3">
      <c r="C15" s="234"/>
      <c r="D15" s="219" t="s">
        <v>108</v>
      </c>
      <c r="E15" s="113"/>
      <c r="F15" s="235"/>
      <c r="G15" s="235"/>
      <c r="H15" s="182"/>
      <c r="I15" s="9"/>
    </row>
    <row r="16" spans="1:17" x14ac:dyDescent="0.25">
      <c r="D16" s="214"/>
      <c r="E16" s="226"/>
      <c r="F16" s="10"/>
      <c r="G16" s="10"/>
      <c r="H16" s="9"/>
      <c r="I16" s="9"/>
    </row>
    <row r="17" spans="2:15" ht="15.75" thickBot="1" x14ac:dyDescent="0.3"/>
    <row r="18" spans="2:15" ht="15.75" thickBot="1" x14ac:dyDescent="0.3">
      <c r="B18" s="3"/>
      <c r="C18" s="462" t="s">
        <v>100</v>
      </c>
      <c r="D18" s="463"/>
      <c r="E18" s="463"/>
      <c r="F18" s="463"/>
      <c r="G18" s="463"/>
      <c r="H18" s="464"/>
    </row>
    <row r="19" spans="2:15" x14ac:dyDescent="0.25">
      <c r="B19" s="3"/>
      <c r="C19" s="183"/>
      <c r="D19" s="217" t="s">
        <v>503</v>
      </c>
      <c r="E19" s="209"/>
      <c r="F19" s="186"/>
      <c r="G19" s="186"/>
      <c r="H19" s="227"/>
    </row>
    <row r="20" spans="2:15" x14ac:dyDescent="0.25">
      <c r="B20" s="3"/>
      <c r="C20" s="183"/>
      <c r="D20" s="217" t="s">
        <v>504</v>
      </c>
      <c r="E20" s="114"/>
      <c r="F20" s="186"/>
      <c r="G20" s="186"/>
      <c r="H20" s="227"/>
    </row>
    <row r="21" spans="2:15" x14ac:dyDescent="0.25">
      <c r="B21" s="3"/>
      <c r="C21" s="183"/>
      <c r="D21" s="217"/>
      <c r="E21" s="114"/>
      <c r="F21" s="186"/>
      <c r="G21" s="186"/>
      <c r="H21" s="227"/>
    </row>
    <row r="22" spans="2:15" x14ac:dyDescent="0.25">
      <c r="B22" s="215"/>
      <c r="C22" s="216"/>
      <c r="D22" s="217" t="s">
        <v>84</v>
      </c>
      <c r="E22" s="114"/>
      <c r="F22" s="186"/>
      <c r="G22" s="186"/>
      <c r="H22" s="227"/>
    </row>
    <row r="23" spans="2:15" x14ac:dyDescent="0.25">
      <c r="C23" s="183"/>
      <c r="D23" s="217" t="s">
        <v>83</v>
      </c>
      <c r="E23" s="114"/>
      <c r="F23" s="186"/>
      <c r="G23" s="186"/>
      <c r="H23" s="181"/>
    </row>
    <row r="24" spans="2:15" x14ac:dyDescent="0.25">
      <c r="C24" s="183"/>
      <c r="D24" s="217" t="s">
        <v>82</v>
      </c>
      <c r="E24" s="223"/>
      <c r="F24" s="186"/>
      <c r="G24" s="186"/>
      <c r="H24" s="181"/>
    </row>
    <row r="25" spans="2:15" x14ac:dyDescent="0.25">
      <c r="C25" s="183"/>
      <c r="D25" s="217"/>
      <c r="E25" s="180"/>
      <c r="F25" s="180"/>
      <c r="G25" s="180"/>
      <c r="H25" s="181"/>
    </row>
    <row r="26" spans="2:15" x14ac:dyDescent="0.25">
      <c r="B26" s="3"/>
      <c r="C26" s="183"/>
      <c r="D26" s="218" t="s">
        <v>89</v>
      </c>
      <c r="E26" s="114"/>
      <c r="F26" s="217" t="s">
        <v>101</v>
      </c>
      <c r="G26" s="114"/>
      <c r="H26" s="181"/>
    </row>
    <row r="27" spans="2:15" x14ac:dyDescent="0.25">
      <c r="B27" s="3"/>
      <c r="C27" s="183"/>
      <c r="D27" s="216" t="s">
        <v>390</v>
      </c>
      <c r="E27" s="114"/>
      <c r="F27" s="228" t="s">
        <v>508</v>
      </c>
      <c r="G27" s="114"/>
      <c r="H27" s="227"/>
      <c r="O27" s="11"/>
    </row>
    <row r="28" spans="2:15" x14ac:dyDescent="0.25">
      <c r="B28" s="3"/>
      <c r="C28" s="183"/>
      <c r="D28" s="216" t="s">
        <v>391</v>
      </c>
      <c r="E28" s="242"/>
      <c r="F28" s="217" t="s">
        <v>88</v>
      </c>
      <c r="G28" s="114"/>
      <c r="H28" s="227"/>
      <c r="K28" s="15"/>
      <c r="L28" s="13"/>
    </row>
    <row r="29" spans="2:15" x14ac:dyDescent="0.25">
      <c r="B29" s="3"/>
      <c r="C29" s="183"/>
      <c r="D29" s="180"/>
      <c r="E29" s="228"/>
      <c r="F29" s="180"/>
      <c r="G29" s="180"/>
      <c r="H29" s="227"/>
      <c r="K29" s="15"/>
      <c r="L29" s="13"/>
      <c r="M29" s="15"/>
      <c r="N29" s="11"/>
      <c r="O29" s="11"/>
    </row>
    <row r="30" spans="2:15" x14ac:dyDescent="0.25">
      <c r="B30" s="3"/>
      <c r="C30" s="183"/>
      <c r="D30" s="449" t="s">
        <v>74</v>
      </c>
      <c r="E30" s="449"/>
      <c r="F30" s="450"/>
      <c r="G30" s="243"/>
      <c r="H30" s="227"/>
      <c r="K30" s="15"/>
      <c r="L30" s="13"/>
      <c r="M30" s="214"/>
      <c r="N30" s="11"/>
      <c r="O30" s="11"/>
    </row>
    <row r="31" spans="2:15" x14ac:dyDescent="0.25">
      <c r="B31" s="3"/>
      <c r="C31" s="183"/>
      <c r="D31" s="449" t="s">
        <v>511</v>
      </c>
      <c r="E31" s="449"/>
      <c r="F31" s="450"/>
      <c r="G31" s="246"/>
      <c r="H31" s="185"/>
      <c r="K31" s="15"/>
      <c r="L31" s="13"/>
      <c r="M31" s="15"/>
      <c r="N31" s="11"/>
      <c r="O31" s="11"/>
    </row>
    <row r="32" spans="2:15" x14ac:dyDescent="0.25">
      <c r="B32" s="3"/>
      <c r="C32" s="183"/>
      <c r="D32" s="449" t="s">
        <v>196</v>
      </c>
      <c r="E32" s="449"/>
      <c r="F32" s="450"/>
      <c r="G32" s="244"/>
      <c r="H32" s="227"/>
      <c r="K32" s="15"/>
      <c r="L32" s="13"/>
      <c r="M32" s="15"/>
      <c r="N32" s="11"/>
      <c r="O32" s="11"/>
    </row>
    <row r="33" spans="2:15" x14ac:dyDescent="0.25">
      <c r="B33" s="3"/>
      <c r="C33" s="183"/>
      <c r="D33" s="449" t="s">
        <v>197</v>
      </c>
      <c r="E33" s="449"/>
      <c r="F33" s="450"/>
      <c r="G33" s="244"/>
      <c r="H33" s="227"/>
      <c r="K33" s="15"/>
      <c r="L33" s="13"/>
      <c r="M33" s="15"/>
      <c r="N33" s="11"/>
      <c r="O33" s="11"/>
    </row>
    <row r="34" spans="2:15" s="12" customFormat="1" ht="15.75" thickBot="1" x14ac:dyDescent="0.3">
      <c r="B34" s="14"/>
      <c r="C34" s="451" t="s">
        <v>75</v>
      </c>
      <c r="D34" s="452"/>
      <c r="E34" s="452"/>
      <c r="F34" s="453"/>
      <c r="G34" s="245"/>
      <c r="H34" s="229"/>
    </row>
    <row r="35" spans="2:15" s="12" customFormat="1" x14ac:dyDescent="0.25">
      <c r="B35" s="14"/>
      <c r="C35" s="13"/>
      <c r="D35" s="13"/>
      <c r="E35" s="13"/>
      <c r="F35" s="13"/>
      <c r="G35" s="13"/>
    </row>
    <row r="36" spans="2:15" ht="15.75" thickBot="1" x14ac:dyDescent="0.3">
      <c r="B36" s="3"/>
      <c r="C36" s="8"/>
      <c r="D36" s="8"/>
      <c r="E36" s="8"/>
      <c r="F36" s="8"/>
      <c r="G36" s="1"/>
      <c r="H36" s="1"/>
      <c r="L36" s="12"/>
      <c r="M36" s="12"/>
    </row>
    <row r="37" spans="2:15" ht="15.75" thickBot="1" x14ac:dyDescent="0.3">
      <c r="C37" s="462" t="s">
        <v>102</v>
      </c>
      <c r="D37" s="463"/>
      <c r="E37" s="463"/>
      <c r="F37" s="463"/>
      <c r="G37" s="463"/>
      <c r="H37" s="464"/>
      <c r="L37" s="13"/>
      <c r="M37" s="12"/>
    </row>
    <row r="38" spans="2:15" x14ac:dyDescent="0.25">
      <c r="C38" s="183"/>
      <c r="D38" s="180"/>
      <c r="E38" s="236"/>
      <c r="F38" s="180"/>
      <c r="G38" s="180"/>
      <c r="H38" s="181"/>
      <c r="L38" s="12"/>
      <c r="M38" s="12"/>
    </row>
    <row r="39" spans="2:15" x14ac:dyDescent="0.25">
      <c r="C39" s="183"/>
      <c r="D39" s="221" t="s">
        <v>505</v>
      </c>
      <c r="E39" s="114"/>
      <c r="F39" s="217" t="s">
        <v>97</v>
      </c>
      <c r="G39" s="115"/>
      <c r="H39" s="227"/>
      <c r="L39" s="12"/>
      <c r="M39" s="12"/>
    </row>
    <row r="40" spans="2:15" x14ac:dyDescent="0.25">
      <c r="C40" s="183"/>
      <c r="D40" s="217" t="s">
        <v>84</v>
      </c>
      <c r="E40" s="114"/>
      <c r="F40" s="217" t="s">
        <v>510</v>
      </c>
      <c r="G40" s="115"/>
      <c r="H40" s="227"/>
      <c r="L40" s="12"/>
      <c r="M40" s="12"/>
    </row>
    <row r="41" spans="2:15" x14ac:dyDescent="0.25">
      <c r="C41" s="183"/>
      <c r="D41" s="217" t="s">
        <v>83</v>
      </c>
      <c r="E41" s="114"/>
      <c r="F41" s="217" t="s">
        <v>506</v>
      </c>
      <c r="G41" s="115"/>
      <c r="H41" s="227"/>
      <c r="L41" s="12"/>
      <c r="M41" s="12"/>
    </row>
    <row r="42" spans="2:15" x14ac:dyDescent="0.25">
      <c r="C42" s="183"/>
      <c r="D42" s="221" t="s">
        <v>96</v>
      </c>
      <c r="E42" s="114"/>
      <c r="F42" s="217" t="s">
        <v>99</v>
      </c>
      <c r="G42" s="116"/>
      <c r="H42" s="227"/>
      <c r="M42" s="16"/>
    </row>
    <row r="43" spans="2:15" x14ac:dyDescent="0.25">
      <c r="C43" s="183"/>
      <c r="D43" s="217" t="s">
        <v>82</v>
      </c>
      <c r="E43" s="114"/>
      <c r="F43" s="217" t="s">
        <v>341</v>
      </c>
      <c r="G43" s="116"/>
      <c r="H43" s="227"/>
      <c r="L43" s="12"/>
      <c r="M43" s="12"/>
    </row>
    <row r="44" spans="2:15" x14ac:dyDescent="0.25">
      <c r="C44" s="183"/>
      <c r="D44" s="180"/>
      <c r="E44" s="180"/>
      <c r="F44" s="217" t="s">
        <v>340</v>
      </c>
      <c r="G44" s="114"/>
      <c r="H44" s="227"/>
      <c r="L44" s="12"/>
      <c r="M44" s="12"/>
    </row>
    <row r="45" spans="2:15" x14ac:dyDescent="0.25">
      <c r="C45" s="183"/>
      <c r="D45" s="180"/>
      <c r="E45" s="180"/>
      <c r="F45" s="184"/>
      <c r="G45" s="184"/>
      <c r="H45" s="185"/>
    </row>
    <row r="46" spans="2:15" ht="15" customHeight="1" x14ac:dyDescent="0.25">
      <c r="C46" s="468" t="s">
        <v>91</v>
      </c>
      <c r="D46" s="449"/>
      <c r="E46" s="115"/>
      <c r="F46" s="217" t="s">
        <v>378</v>
      </c>
      <c r="G46" s="230"/>
      <c r="H46" s="181"/>
    </row>
    <row r="47" spans="2:15" ht="15" customHeight="1" x14ac:dyDescent="0.25">
      <c r="C47" s="468" t="s">
        <v>109</v>
      </c>
      <c r="D47" s="449"/>
      <c r="E47" s="117"/>
      <c r="F47" s="217" t="s">
        <v>106</v>
      </c>
      <c r="G47" s="117"/>
      <c r="H47" s="181"/>
    </row>
    <row r="48" spans="2:15" x14ac:dyDescent="0.25">
      <c r="C48" s="468" t="s">
        <v>94</v>
      </c>
      <c r="D48" s="449"/>
      <c r="E48" s="117"/>
      <c r="F48" s="221" t="s">
        <v>104</v>
      </c>
      <c r="G48" s="112"/>
      <c r="H48" s="181"/>
    </row>
    <row r="49" spans="3:9" x14ac:dyDescent="0.25">
      <c r="C49" s="454" t="s">
        <v>107</v>
      </c>
      <c r="D49" s="455"/>
      <c r="E49" s="112"/>
      <c r="F49" s="221" t="s">
        <v>105</v>
      </c>
      <c r="G49" s="112"/>
      <c r="H49" s="181"/>
    </row>
    <row r="50" spans="3:9" x14ac:dyDescent="0.25">
      <c r="C50" s="454" t="s">
        <v>313</v>
      </c>
      <c r="D50" s="455"/>
      <c r="E50" s="455"/>
      <c r="F50" s="456"/>
      <c r="G50" s="112"/>
      <c r="H50" s="181"/>
    </row>
    <row r="51" spans="3:9" ht="15.75" thickBot="1" x14ac:dyDescent="0.3">
      <c r="C51" s="237"/>
      <c r="D51" s="238"/>
      <c r="E51" s="238"/>
      <c r="F51" s="238"/>
      <c r="G51" s="238"/>
      <c r="H51" s="239"/>
    </row>
    <row r="52" spans="3:9" ht="15.75" thickBot="1" x14ac:dyDescent="0.3">
      <c r="C52" s="465" t="s">
        <v>501</v>
      </c>
      <c r="D52" s="466"/>
      <c r="E52" s="466"/>
      <c r="F52" s="466"/>
      <c r="G52" s="466"/>
      <c r="H52" s="467"/>
    </row>
    <row r="53" spans="3:9" x14ac:dyDescent="0.25">
      <c r="C53" s="183"/>
      <c r="D53" s="180"/>
      <c r="E53" s="180"/>
      <c r="F53" s="180"/>
      <c r="G53" s="180"/>
      <c r="H53" s="181"/>
    </row>
    <row r="54" spans="3:9" x14ac:dyDescent="0.25">
      <c r="C54" s="183"/>
      <c r="D54" s="221" t="s">
        <v>92</v>
      </c>
      <c r="E54" s="117"/>
      <c r="F54" s="221" t="s">
        <v>103</v>
      </c>
      <c r="G54" s="116"/>
      <c r="H54" s="181"/>
    </row>
    <row r="55" spans="3:9" x14ac:dyDescent="0.25">
      <c r="C55" s="183"/>
      <c r="D55" s="220" t="s">
        <v>112</v>
      </c>
      <c r="E55" s="112"/>
      <c r="F55" s="221" t="s">
        <v>111</v>
      </c>
      <c r="G55" s="117"/>
      <c r="H55" s="181"/>
    </row>
    <row r="56" spans="3:9" x14ac:dyDescent="0.25">
      <c r="C56" s="183"/>
      <c r="D56" s="216" t="s">
        <v>484</v>
      </c>
      <c r="E56" s="117"/>
      <c r="F56" s="217" t="s">
        <v>93</v>
      </c>
      <c r="G56" s="117"/>
      <c r="H56" s="181"/>
    </row>
    <row r="57" spans="3:9" x14ac:dyDescent="0.25">
      <c r="C57" s="183"/>
      <c r="D57" s="216" t="s">
        <v>164</v>
      </c>
      <c r="E57" s="117"/>
      <c r="F57" s="217" t="s">
        <v>95</v>
      </c>
      <c r="G57" s="117"/>
      <c r="H57" s="181"/>
    </row>
    <row r="58" spans="3:9" ht="15.75" thickBot="1" x14ac:dyDescent="0.3">
      <c r="C58" s="234"/>
      <c r="D58" s="240"/>
      <c r="E58" s="240"/>
      <c r="F58" s="240"/>
      <c r="G58" s="240"/>
      <c r="H58" s="182"/>
    </row>
    <row r="59" spans="3:9" x14ac:dyDescent="0.25">
      <c r="E59" s="9"/>
      <c r="F59" s="9"/>
      <c r="G59" s="9"/>
      <c r="H59" s="9"/>
      <c r="I59" s="9"/>
    </row>
    <row r="60" spans="3:9" x14ac:dyDescent="0.25">
      <c r="E60" s="9"/>
      <c r="F60" s="9"/>
      <c r="G60" s="9"/>
      <c r="H60" s="9"/>
      <c r="I60" s="9"/>
    </row>
  </sheetData>
  <sheetProtection algorithmName="SHA-512" hashValue="asJ8QEOtlwlx0lYkpRK5OGYFR8k9iBPnDrJ/QPzw3SWsDLuNr8Q7CADDOgiLNnVpSWHoijbz7oCyhxvU3/6lGg==" saltValue="6sCyPMQqedLizIkxAFkMrw==" spinCount="100000" sheet="1" objects="1" scenarios="1"/>
  <mergeCells count="16">
    <mergeCell ref="C52:H52"/>
    <mergeCell ref="C49:D49"/>
    <mergeCell ref="C46:D46"/>
    <mergeCell ref="C47:D47"/>
    <mergeCell ref="C48:D48"/>
    <mergeCell ref="D33:F33"/>
    <mergeCell ref="C34:F34"/>
    <mergeCell ref="C50:F50"/>
    <mergeCell ref="C6:D6"/>
    <mergeCell ref="C5:H5"/>
    <mergeCell ref="C18:H18"/>
    <mergeCell ref="C8:H8"/>
    <mergeCell ref="C37:H37"/>
    <mergeCell ref="D30:F30"/>
    <mergeCell ref="D31:F31"/>
    <mergeCell ref="D32:F32"/>
  </mergeCells>
  <conditionalFormatting sqref="E19 E27 E23 G39:G43 E10:E12">
    <cfRule type="containsBlanks" dxfId="691" priority="160">
      <formula>LEN(TRIM(E10))=0</formula>
    </cfRule>
  </conditionalFormatting>
  <conditionalFormatting sqref="G28">
    <cfRule type="containsBlanks" dxfId="690" priority="158">
      <formula>LEN(TRIM(G28))=0</formula>
    </cfRule>
  </conditionalFormatting>
  <conditionalFormatting sqref="E20:E22">
    <cfRule type="containsBlanks" dxfId="689" priority="157">
      <formula>LEN(TRIM(E20))=0</formula>
    </cfRule>
  </conditionalFormatting>
  <conditionalFormatting sqref="E24">
    <cfRule type="containsBlanks" dxfId="688" priority="155">
      <formula>LEN(TRIM(E24))=0</formula>
    </cfRule>
  </conditionalFormatting>
  <conditionalFormatting sqref="E9:E10">
    <cfRule type="containsBlanks" dxfId="687" priority="118">
      <formula>LEN(TRIM(E9))=0</formula>
    </cfRule>
  </conditionalFormatting>
  <conditionalFormatting sqref="E54">
    <cfRule type="containsBlanks" dxfId="686" priority="92">
      <formula>LEN(TRIM(E54))=0</formula>
    </cfRule>
  </conditionalFormatting>
  <conditionalFormatting sqref="G34">
    <cfRule type="containsBlanks" dxfId="685" priority="129">
      <formula>LEN(TRIM(G34))=0</formula>
    </cfRule>
  </conditionalFormatting>
  <conditionalFormatting sqref="E13:E15">
    <cfRule type="containsBlanks" dxfId="684" priority="121">
      <formula>LEN(TRIM(E13))=0</formula>
    </cfRule>
  </conditionalFormatting>
  <conditionalFormatting sqref="G27">
    <cfRule type="containsBlanks" dxfId="683" priority="117">
      <formula>LEN(TRIM(G27))=0</formula>
    </cfRule>
  </conditionalFormatting>
  <conditionalFormatting sqref="E26">
    <cfRule type="containsBlanks" dxfId="682" priority="116">
      <formula>LEN(TRIM(E26))=0</formula>
    </cfRule>
  </conditionalFormatting>
  <conditionalFormatting sqref="G26 G31:G33">
    <cfRule type="containsBlanks" dxfId="681" priority="114">
      <formula>LEN(TRIM(G26))=0</formula>
    </cfRule>
  </conditionalFormatting>
  <conditionalFormatting sqref="G31:G34 E26:E27 E19:E24 G39:G43 E9:E15 G26:G28">
    <cfRule type="notContainsBlanks" dxfId="680" priority="113">
      <formula>LEN(TRIM(E9))&gt;0</formula>
    </cfRule>
  </conditionalFormatting>
  <conditionalFormatting sqref="E39:E41">
    <cfRule type="containsBlanks" dxfId="679" priority="112">
      <formula>LEN(TRIM(E39))=0</formula>
    </cfRule>
  </conditionalFormatting>
  <conditionalFormatting sqref="E39:E41">
    <cfRule type="notContainsBlanks" dxfId="678" priority="111">
      <formula>LEN(TRIM(E39))&gt;0</formula>
    </cfRule>
  </conditionalFormatting>
  <conditionalFormatting sqref="E42:E43">
    <cfRule type="containsBlanks" dxfId="677" priority="110">
      <formula>LEN(TRIM(E42))=0</formula>
    </cfRule>
  </conditionalFormatting>
  <conditionalFormatting sqref="E42:E43">
    <cfRule type="notContainsBlanks" dxfId="676" priority="109">
      <formula>LEN(TRIM(E42))&gt;0</formula>
    </cfRule>
  </conditionalFormatting>
  <conditionalFormatting sqref="E46">
    <cfRule type="containsBlanks" dxfId="675" priority="104">
      <formula>LEN(TRIM(E46))=0</formula>
    </cfRule>
  </conditionalFormatting>
  <conditionalFormatting sqref="E46">
    <cfRule type="notContainsBlanks" dxfId="674" priority="103">
      <formula>LEN(TRIM(E46))&gt;0</formula>
    </cfRule>
  </conditionalFormatting>
  <conditionalFormatting sqref="E47:E48">
    <cfRule type="containsBlanks" dxfId="673" priority="102">
      <formula>LEN(TRIM(E47))=0</formula>
    </cfRule>
  </conditionalFormatting>
  <conditionalFormatting sqref="E47:E48">
    <cfRule type="notContainsBlanks" dxfId="672" priority="101">
      <formula>LEN(TRIM(E47))&gt;0</formula>
    </cfRule>
  </conditionalFormatting>
  <conditionalFormatting sqref="G47">
    <cfRule type="containsBlanks" dxfId="671" priority="100">
      <formula>LEN(TRIM(G47))=0</formula>
    </cfRule>
  </conditionalFormatting>
  <conditionalFormatting sqref="G47">
    <cfRule type="notContainsBlanks" dxfId="670" priority="99">
      <formula>LEN(TRIM(G47))&gt;0</formula>
    </cfRule>
  </conditionalFormatting>
  <conditionalFormatting sqref="E54">
    <cfRule type="notContainsBlanks" dxfId="669" priority="91">
      <formula>LEN(TRIM(E54))&gt;0</formula>
    </cfRule>
  </conditionalFormatting>
  <conditionalFormatting sqref="E56:E57">
    <cfRule type="containsBlanks" dxfId="668" priority="90">
      <formula>LEN(TRIM(E56))=0</formula>
    </cfRule>
  </conditionalFormatting>
  <conditionalFormatting sqref="E56:E57">
    <cfRule type="notContainsBlanks" dxfId="667" priority="89">
      <formula>LEN(TRIM(E56))&gt;0</formula>
    </cfRule>
  </conditionalFormatting>
  <conditionalFormatting sqref="G55:G57">
    <cfRule type="containsBlanks" dxfId="666" priority="88">
      <formula>LEN(TRIM(G55))=0</formula>
    </cfRule>
  </conditionalFormatting>
  <conditionalFormatting sqref="G55:G57">
    <cfRule type="notContainsBlanks" dxfId="665" priority="87">
      <formula>LEN(TRIM(G55))&gt;0</formula>
    </cfRule>
  </conditionalFormatting>
  <conditionalFormatting sqref="G54">
    <cfRule type="containsBlanks" dxfId="664" priority="86">
      <formula>LEN(TRIM(G54))=0</formula>
    </cfRule>
  </conditionalFormatting>
  <conditionalFormatting sqref="G54">
    <cfRule type="notContainsBlanks" dxfId="663" priority="85">
      <formula>LEN(TRIM(G54))&gt;0</formula>
    </cfRule>
  </conditionalFormatting>
  <conditionalFormatting sqref="G44">
    <cfRule type="containsBlanks" dxfId="662" priority="82">
      <formula>LEN(TRIM(G44))=0</formula>
    </cfRule>
  </conditionalFormatting>
  <conditionalFormatting sqref="G44">
    <cfRule type="notContainsBlanks" dxfId="661" priority="81">
      <formula>LEN(TRIM(G44))&gt;0</formula>
    </cfRule>
  </conditionalFormatting>
  <conditionalFormatting sqref="G43">
    <cfRule type="containsBlanks" dxfId="660" priority="80">
      <formula>LEN(TRIM(G43))=0</formula>
    </cfRule>
  </conditionalFormatting>
  <conditionalFormatting sqref="G46">
    <cfRule type="containsBlanks" dxfId="659" priority="79">
      <formula>LEN(TRIM(G46))=0</formula>
    </cfRule>
  </conditionalFormatting>
  <conditionalFormatting sqref="G46">
    <cfRule type="notContainsBlanks" dxfId="658" priority="78">
      <formula>LEN(TRIM(G46))&gt;0</formula>
    </cfRule>
  </conditionalFormatting>
  <conditionalFormatting sqref="E28">
    <cfRule type="containsBlanks" dxfId="657" priority="77">
      <formula>LEN(TRIM(E28))=0</formula>
    </cfRule>
  </conditionalFormatting>
  <conditionalFormatting sqref="E28">
    <cfRule type="notContainsBlanks" dxfId="656" priority="76">
      <formula>LEN(TRIM(E28))&gt;0</formula>
    </cfRule>
  </conditionalFormatting>
  <conditionalFormatting sqref="E15">
    <cfRule type="containsText" dxfId="655" priority="57" operator="containsText" text="Y">
      <formula>NOT(ISERROR(SEARCH("Y",E15)))</formula>
    </cfRule>
  </conditionalFormatting>
  <conditionalFormatting sqref="E15">
    <cfRule type="containsText" dxfId="654" priority="55" operator="containsText" text="&quot;Yes&quot;">
      <formula>NOT(ISERROR(SEARCH("""Yes""",E15)))</formula>
    </cfRule>
    <cfRule type="containsText" dxfId="653" priority="56" operator="containsText" text="&quot;No&quot;">
      <formula>NOT(ISERROR(SEARCH("""No""",E15)))</formula>
    </cfRule>
  </conditionalFormatting>
  <conditionalFormatting sqref="E15">
    <cfRule type="containsBlanks" dxfId="652" priority="54">
      <formula>LEN(TRIM(E15))=0</formula>
    </cfRule>
  </conditionalFormatting>
  <conditionalFormatting sqref="E15">
    <cfRule type="containsText" dxfId="651" priority="52" operator="containsText" text="Yes">
      <formula>NOT(ISERROR(SEARCH("Yes",E15)))</formula>
    </cfRule>
    <cfRule type="containsText" dxfId="650" priority="53" operator="containsText" text="No">
      <formula>NOT(ISERROR(SEARCH("No",E15)))</formula>
    </cfRule>
  </conditionalFormatting>
  <conditionalFormatting sqref="E15">
    <cfRule type="notContainsBlanks" dxfId="649" priority="49">
      <formula>LEN(TRIM(E15))&gt;0</formula>
    </cfRule>
    <cfRule type="containsText" dxfId="648" priority="50" operator="containsText" text="No">
      <formula>NOT(ISERROR(SEARCH("No",E15)))</formula>
    </cfRule>
    <cfRule type="containsText" dxfId="647" priority="51" operator="containsText" text="Confirm">
      <formula>NOT(ISERROR(SEARCH("Confirm",E15)))</formula>
    </cfRule>
  </conditionalFormatting>
  <conditionalFormatting sqref="G30">
    <cfRule type="containsText" dxfId="646" priority="48" operator="containsText" text="Y">
      <formula>NOT(ISERROR(SEARCH("Y",G30)))</formula>
    </cfRule>
  </conditionalFormatting>
  <conditionalFormatting sqref="G30">
    <cfRule type="containsText" dxfId="645" priority="46" operator="containsText" text="&quot;Yes&quot;">
      <formula>NOT(ISERROR(SEARCH("""Yes""",G30)))</formula>
    </cfRule>
    <cfRule type="containsText" dxfId="644" priority="47" operator="containsText" text="&quot;No&quot;">
      <formula>NOT(ISERROR(SEARCH("""No""",G30)))</formula>
    </cfRule>
  </conditionalFormatting>
  <conditionalFormatting sqref="G30">
    <cfRule type="containsBlanks" dxfId="643" priority="45">
      <formula>LEN(TRIM(G30))=0</formula>
    </cfRule>
  </conditionalFormatting>
  <conditionalFormatting sqref="G30">
    <cfRule type="containsText" dxfId="642" priority="43" operator="containsText" text="Yes">
      <formula>NOT(ISERROR(SEARCH("Yes",G30)))</formula>
    </cfRule>
    <cfRule type="containsText" dxfId="641" priority="44" operator="containsText" text="No">
      <formula>NOT(ISERROR(SEARCH("No",G30)))</formula>
    </cfRule>
  </conditionalFormatting>
  <conditionalFormatting sqref="G30">
    <cfRule type="notContainsBlanks" dxfId="640" priority="40">
      <formula>LEN(TRIM(G30))&gt;0</formula>
    </cfRule>
    <cfRule type="containsText" dxfId="639" priority="41" operator="containsText" text="No">
      <formula>NOT(ISERROR(SEARCH("No",G30)))</formula>
    </cfRule>
    <cfRule type="containsText" dxfId="638" priority="42" operator="containsText" text="Confirm">
      <formula>NOT(ISERROR(SEARCH("Confirm",G30)))</formula>
    </cfRule>
  </conditionalFormatting>
  <conditionalFormatting sqref="G48">
    <cfRule type="containsText" dxfId="637" priority="39" operator="containsText" text="Y">
      <formula>NOT(ISERROR(SEARCH("Y",G48)))</formula>
    </cfRule>
  </conditionalFormatting>
  <conditionalFormatting sqref="G48">
    <cfRule type="containsText" dxfId="636" priority="37" operator="containsText" text="&quot;Yes&quot;">
      <formula>NOT(ISERROR(SEARCH("""Yes""",G48)))</formula>
    </cfRule>
    <cfRule type="containsText" dxfId="635" priority="38" operator="containsText" text="&quot;No&quot;">
      <formula>NOT(ISERROR(SEARCH("""No""",G48)))</formula>
    </cfRule>
  </conditionalFormatting>
  <conditionalFormatting sqref="G48">
    <cfRule type="containsBlanks" dxfId="634" priority="36">
      <formula>LEN(TRIM(G48))=0</formula>
    </cfRule>
  </conditionalFormatting>
  <conditionalFormatting sqref="G48">
    <cfRule type="containsText" dxfId="633" priority="34" operator="containsText" text="Yes">
      <formula>NOT(ISERROR(SEARCH("Yes",G48)))</formula>
    </cfRule>
    <cfRule type="containsText" dxfId="632" priority="35" operator="containsText" text="No">
      <formula>NOT(ISERROR(SEARCH("No",G48)))</formula>
    </cfRule>
  </conditionalFormatting>
  <conditionalFormatting sqref="G48">
    <cfRule type="notContainsBlanks" dxfId="631" priority="31">
      <formula>LEN(TRIM(G48))&gt;0</formula>
    </cfRule>
    <cfRule type="containsText" dxfId="630" priority="32" operator="containsText" text="No">
      <formula>NOT(ISERROR(SEARCH("No",G48)))</formula>
    </cfRule>
    <cfRule type="containsText" dxfId="629" priority="33" operator="containsText" text="Confirm">
      <formula>NOT(ISERROR(SEARCH("Confirm",G48)))</formula>
    </cfRule>
  </conditionalFormatting>
  <conditionalFormatting sqref="G49:G50">
    <cfRule type="containsText" dxfId="628" priority="30" operator="containsText" text="Y">
      <formula>NOT(ISERROR(SEARCH("Y",G49)))</formula>
    </cfRule>
  </conditionalFormatting>
  <conditionalFormatting sqref="G49:G50">
    <cfRule type="containsText" dxfId="627" priority="28" operator="containsText" text="&quot;Yes&quot;">
      <formula>NOT(ISERROR(SEARCH("""Yes""",G49)))</formula>
    </cfRule>
    <cfRule type="containsText" dxfId="626" priority="29" operator="containsText" text="&quot;No&quot;">
      <formula>NOT(ISERROR(SEARCH("""No""",G49)))</formula>
    </cfRule>
  </conditionalFormatting>
  <conditionalFormatting sqref="G49:G50">
    <cfRule type="containsBlanks" dxfId="625" priority="27">
      <formula>LEN(TRIM(G49))=0</formula>
    </cfRule>
  </conditionalFormatting>
  <conditionalFormatting sqref="G49:G50">
    <cfRule type="containsText" dxfId="624" priority="25" operator="containsText" text="Yes">
      <formula>NOT(ISERROR(SEARCH("Yes",G49)))</formula>
    </cfRule>
    <cfRule type="containsText" dxfId="623" priority="26" operator="containsText" text="No">
      <formula>NOT(ISERROR(SEARCH("No",G49)))</formula>
    </cfRule>
  </conditionalFormatting>
  <conditionalFormatting sqref="G49:G50">
    <cfRule type="notContainsBlanks" dxfId="622" priority="22">
      <formula>LEN(TRIM(G49))&gt;0</formula>
    </cfRule>
    <cfRule type="containsText" dxfId="621" priority="23" operator="containsText" text="No">
      <formula>NOT(ISERROR(SEARCH("No",G49)))</formula>
    </cfRule>
    <cfRule type="containsText" dxfId="620" priority="24" operator="containsText" text="Confirm">
      <formula>NOT(ISERROR(SEARCH("Confirm",G49)))</formula>
    </cfRule>
  </conditionalFormatting>
  <conditionalFormatting sqref="E49">
    <cfRule type="containsText" dxfId="619" priority="21" operator="containsText" text="Y">
      <formula>NOT(ISERROR(SEARCH("Y",E49)))</formula>
    </cfRule>
  </conditionalFormatting>
  <conditionalFormatting sqref="E49">
    <cfRule type="containsText" dxfId="618" priority="19" operator="containsText" text="&quot;Yes&quot;">
      <formula>NOT(ISERROR(SEARCH("""Yes""",E49)))</formula>
    </cfRule>
    <cfRule type="containsText" dxfId="617" priority="20" operator="containsText" text="&quot;No&quot;">
      <formula>NOT(ISERROR(SEARCH("""No""",E49)))</formula>
    </cfRule>
  </conditionalFormatting>
  <conditionalFormatting sqref="E49">
    <cfRule type="containsBlanks" dxfId="616" priority="18">
      <formula>LEN(TRIM(E49))=0</formula>
    </cfRule>
  </conditionalFormatting>
  <conditionalFormatting sqref="E49">
    <cfRule type="containsText" dxfId="615" priority="16" operator="containsText" text="Yes">
      <formula>NOT(ISERROR(SEARCH("Yes",E49)))</formula>
    </cfRule>
    <cfRule type="containsText" dxfId="614" priority="17" operator="containsText" text="No">
      <formula>NOT(ISERROR(SEARCH("No",E49)))</formula>
    </cfRule>
  </conditionalFormatting>
  <conditionalFormatting sqref="E49">
    <cfRule type="notContainsBlanks" dxfId="613" priority="13">
      <formula>LEN(TRIM(E49))&gt;0</formula>
    </cfRule>
    <cfRule type="containsText" dxfId="612" priority="14" operator="containsText" text="No">
      <formula>NOT(ISERROR(SEARCH("No",E49)))</formula>
    </cfRule>
    <cfRule type="containsText" dxfId="611" priority="15" operator="containsText" text="Confirm">
      <formula>NOT(ISERROR(SEARCH("Confirm",E49)))</formula>
    </cfRule>
  </conditionalFormatting>
  <conditionalFormatting sqref="E55">
    <cfRule type="containsText" dxfId="610" priority="12" operator="containsText" text="Y">
      <formula>NOT(ISERROR(SEARCH("Y",E55)))</formula>
    </cfRule>
  </conditionalFormatting>
  <conditionalFormatting sqref="E55">
    <cfRule type="containsText" dxfId="609" priority="10" operator="containsText" text="&quot;Yes&quot;">
      <formula>NOT(ISERROR(SEARCH("""Yes""",E55)))</formula>
    </cfRule>
    <cfRule type="containsText" dxfId="608" priority="11" operator="containsText" text="&quot;No&quot;">
      <formula>NOT(ISERROR(SEARCH("""No""",E55)))</formula>
    </cfRule>
  </conditionalFormatting>
  <conditionalFormatting sqref="E55">
    <cfRule type="containsBlanks" dxfId="607" priority="9">
      <formula>LEN(TRIM(E55))=0</formula>
    </cfRule>
  </conditionalFormatting>
  <conditionalFormatting sqref="E55">
    <cfRule type="containsText" dxfId="606" priority="7" operator="containsText" text="Yes">
      <formula>NOT(ISERROR(SEARCH("Yes",E55)))</formula>
    </cfRule>
    <cfRule type="containsText" dxfId="605" priority="8" operator="containsText" text="No">
      <formula>NOT(ISERROR(SEARCH("No",E55)))</formula>
    </cfRule>
  </conditionalFormatting>
  <conditionalFormatting sqref="E55">
    <cfRule type="notContainsBlanks" dxfId="604" priority="4">
      <formula>LEN(TRIM(E55))&gt;0</formula>
    </cfRule>
    <cfRule type="containsText" dxfId="603" priority="5" operator="containsText" text="No">
      <formula>NOT(ISERROR(SEARCH("No",E55)))</formula>
    </cfRule>
    <cfRule type="containsText" dxfId="602" priority="6" operator="containsText" text="Confirm">
      <formula>NOT(ISERROR(SEARCH("Confirm",E55)))</formula>
    </cfRule>
  </conditionalFormatting>
  <conditionalFormatting sqref="A1:XFD19 A25:XFD1048576 A20:E24 H20:XFD24">
    <cfRule type="expression" dxfId="601" priority="3">
      <formula>ROW(A1)=CurrentRow</formula>
    </cfRule>
  </conditionalFormatting>
  <conditionalFormatting sqref="F20:G24">
    <cfRule type="expression" dxfId="600" priority="1">
      <formula>ROW(F20)=CurrentRow</formula>
    </cfRule>
  </conditionalFormatting>
  <dataValidations count="15">
    <dataValidation type="list" allowBlank="1" showInputMessage="1" showErrorMessage="1" sqref="E23 E13 E41" xr:uid="{00000000-0002-0000-0000-000000000000}">
      <formula1>"AL, AK, AZ, AR, CA, CO, CT, DE, DC, FL, GA, HI, ID, IL, IN, IA, KS, KY, LA, ME, MD, MA, MI, MN, MS, MO, MT, NE, NV, NH, NJ, NM, NY, NC, ND, OH, OK, OR, PA, RI, SC, SD, TN, TX, UT, VT, VA, WA, WV, WI, WY"</formula1>
    </dataValidation>
    <dataValidation type="whole" allowBlank="1" showInputMessage="1" showErrorMessage="1" errorTitle="Please Review Data Entered" error="Please enter a number between 1-500. _x000a__x000a_Please be advised, the unit count maximum for this program is 200 units. Special restrictions apply for associations with 200-500 units." sqref="E56:E57 G55:G57" xr:uid="{00000000-0002-0000-0000-000001000000}">
      <formula1>0</formula1>
      <formula2>500</formula2>
    </dataValidation>
    <dataValidation type="list" allowBlank="1" showInputMessage="1" showErrorMessage="1" sqref="G27 G34" xr:uid="{00000000-0002-0000-0000-000002000000}">
      <formula1>"Yes,No"</formula1>
    </dataValidation>
    <dataValidation type="whole" allowBlank="1" showInputMessage="1" showErrorMessage="1" errorTitle="This Value Must be a Number!" error="If there are no buildings, please enter '0'." sqref="E48" xr:uid="{00000000-0002-0000-0000-000003000000}">
      <formula1>0</formula1>
      <formula2>200</formula2>
    </dataValidation>
    <dataValidation type="whole" allowBlank="1" showInputMessage="1" showErrorMessage="1" errorTitle="Please Review Data Entered" error="Please enter a number between 1 -200. _x000a__x000a_Please be advised, the unit count maximum for this program is 200 units." sqref="G54" xr:uid="{00000000-0002-0000-0000-000004000000}">
      <formula1>0</formula1>
      <formula2>999999999</formula2>
    </dataValidation>
    <dataValidation type="list" allowBlank="1" showInputMessage="1" showErrorMessage="1" sqref="G33" xr:uid="{00000000-0002-0000-0000-000005000000}">
      <formula1>"No, Employee of Association,3rd Party Contractor"</formula1>
    </dataValidation>
    <dataValidation type="list" allowBlank="1" showInputMessage="1" showErrorMessage="1" sqref="G31" xr:uid="{00000000-0002-0000-0000-000006000000}">
      <formula1>"Association Does Not Have a Plan,Association Vounteer,Association Employee,Property Manager,3rd Party Contractor"</formula1>
    </dataValidation>
    <dataValidation type="list" allowBlank="1" showInputMessage="1" showErrorMessage="1" sqref="G32" xr:uid="{00000000-0002-0000-0000-000007000000}">
      <formula1>"Association Not Responsible, Employee of Association,Property Manager,3rd Party Contractor"</formula1>
    </dataValidation>
    <dataValidation type="list" allowBlank="1" showInputMessage="1" showErrorMessage="1" errorTitle="Number Needed for this Field" error="Please enter '0' if your answer would otherwise be &quot;n/a&quot;." sqref="G26" xr:uid="{00000000-0002-0000-0000-000008000000}">
      <formula1>"0,1,2,3,4,5,6,7,8,9,10"</formula1>
    </dataValidation>
    <dataValidation type="list" allowBlank="1" showInputMessage="1" showErrorMessage="1" errorTitle="Number Needed for this Field" error="Please enter '0' if your answer would otherwise be &quot;n/a&quot;." sqref="G47" xr:uid="{00000000-0002-0000-0000-000009000000}">
      <formula1>"0,1,2,3,4,5,6,7,8,9,10,11,12,13,14,15,16,17,18,19,20"</formula1>
    </dataValidation>
    <dataValidation type="date" allowBlank="1" showInputMessage="1" showErrorMessage="1" sqref="G41" xr:uid="{00000000-0002-0000-0000-00000A000000}">
      <formula1>43101</formula1>
      <formula2>2958446</formula2>
    </dataValidation>
    <dataValidation type="list" allowBlank="1" showInputMessage="1" showErrorMessage="1" sqref="E46" xr:uid="{00000000-0002-0000-0000-00000B000000}">
      <formula1>"Residential Condominium,Cooperative Apartment,HOA or PUD (No Habitational Bldgs),Townhouse Association,Master Association"</formula1>
    </dataValidation>
    <dataValidation type="whole" allowBlank="1" showInputMessage="1" showErrorMessage="1" errorTitle="Please enter the year " error="Please enter the year in the following format  &quot;YYYY&quot;" sqref="G46" xr:uid="{00000000-0002-0000-0000-00000C000000}">
      <formula1>1900</formula1>
      <formula2>2100</formula2>
    </dataValidation>
    <dataValidation type="whole" allowBlank="1" showInputMessage="1" showErrorMessage="1" errorTitle="Please Review Data Entered" error="Please enter a number between 1 -500. _x000a__x000a_Please be advised, the unit count maximum for this program is 200 units. Special restrictions apply for associations with 200-500 units." sqref="E54" xr:uid="{9BE57547-2139-41E7-937B-9972F2950B50}">
      <formula1>0</formula1>
      <formula2>500</formula2>
    </dataValidation>
    <dataValidation type="whole" allowBlank="1" showInputMessage="1" showErrorMessage="1" errorTitle="This Value Must be a Number!" error="If there are no buildings, please enter '0'." sqref="E47" xr:uid="{2684DD96-A22F-4DE4-B222-2B041F5DE068}">
      <formula1>0</formula1>
      <formula2>500</formula2>
    </dataValidation>
  </dataValidations>
  <pageMargins left="0.25" right="0.25" top="0.75" bottom="0.75" header="0.3" footer="0.3"/>
  <pageSetup scale="52" orientation="portrait" horizontalDpi="300" verticalDpi="300" r:id="rId1"/>
  <drawing r:id="rId2"/>
  <legacyDrawing r:id="rId3"/>
  <controls>
    <mc:AlternateContent xmlns:mc="http://schemas.openxmlformats.org/markup-compatibility/2006">
      <mc:Choice Requires="x14">
        <control shapeId="1027" r:id="rId4" name="CommandButton1">
          <controlPr defaultSize="0" autoFill="0" autoLine="0" r:id="rId5">
            <anchor moveWithCells="1">
              <from>
                <xdr:col>4</xdr:col>
                <xdr:colOff>1609725</xdr:colOff>
                <xdr:row>59</xdr:row>
                <xdr:rowOff>47625</xdr:rowOff>
              </from>
              <to>
                <xdr:col>5</xdr:col>
                <xdr:colOff>1304925</xdr:colOff>
                <xdr:row>61</xdr:row>
                <xdr:rowOff>142875</xdr:rowOff>
              </to>
            </anchor>
          </controlPr>
        </control>
      </mc:Choice>
      <mc:Fallback>
        <control shapeId="1027" r:id="rId4" name="CommandButton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'Smart Application'!$C$1:$C$2</xm:f>
          </x14:formula1>
          <xm:sqref>E15 G30 E55 E49 G48:G50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407"/>
  <sheetViews>
    <sheetView showGridLines="0" showRowColHeaders="0" topLeftCell="G1" zoomScaleNormal="100" workbookViewId="0">
      <selection activeCell="H35" sqref="H35"/>
    </sheetView>
  </sheetViews>
  <sheetFormatPr defaultColWidth="9.140625" defaultRowHeight="15" x14ac:dyDescent="0.25"/>
  <cols>
    <col min="1" max="1" width="10.7109375" style="6" hidden="1" customWidth="1"/>
    <col min="2" max="2" width="12" hidden="1" customWidth="1"/>
    <col min="3" max="3" width="62.5703125" hidden="1" customWidth="1"/>
    <col min="4" max="5" width="11.5703125" style="32" hidden="1" customWidth="1"/>
    <col min="6" max="6" width="26.7109375" hidden="1" customWidth="1"/>
    <col min="7" max="7" width="17.28515625" style="103" customWidth="1"/>
    <col min="8" max="8" width="29.140625" style="118" customWidth="1"/>
    <col min="9" max="9" width="12.42578125" customWidth="1"/>
    <col min="10" max="10" width="25.140625" customWidth="1"/>
    <col min="11" max="11" width="21" customWidth="1"/>
    <col min="12" max="12" width="8.85546875"/>
    <col min="13" max="13" width="25.7109375" customWidth="1"/>
    <col min="14" max="14" width="22.28515625" customWidth="1"/>
    <col min="15" max="22" width="8.85546875" customWidth="1"/>
    <col min="23" max="16384" width="9.140625" style="12"/>
  </cols>
  <sheetData>
    <row r="1" spans="1:22" s="83" customFormat="1" x14ac:dyDescent="0.25">
      <c r="A1" s="5" t="s">
        <v>68</v>
      </c>
      <c r="B1" s="1"/>
      <c r="C1" t="s">
        <v>40</v>
      </c>
      <c r="D1" s="34"/>
      <c r="E1" s="34"/>
      <c r="F1" s="3"/>
      <c r="G1" s="96"/>
      <c r="H1" s="118"/>
      <c r="I1" s="1"/>
      <c r="J1" s="1"/>
      <c r="K1" s="1"/>
      <c r="L1" s="1"/>
      <c r="M1" s="1"/>
      <c r="N1" s="1"/>
      <c r="O1" s="1"/>
      <c r="P1" s="1"/>
      <c r="Q1" s="1"/>
      <c r="R1" s="1"/>
      <c r="S1" s="1"/>
      <c r="T1" s="1"/>
      <c r="U1" s="1"/>
      <c r="V1" s="1"/>
    </row>
    <row r="2" spans="1:22" s="83" customFormat="1" x14ac:dyDescent="0.25">
      <c r="A2" s="5" t="s">
        <v>68</v>
      </c>
      <c r="B2" s="1"/>
      <c r="C2" t="s">
        <v>35</v>
      </c>
      <c r="D2" s="34"/>
      <c r="E2" s="34"/>
      <c r="F2" s="3"/>
      <c r="G2" s="96"/>
      <c r="H2" s="118"/>
      <c r="I2" s="1"/>
      <c r="J2" s="1"/>
      <c r="K2" s="1"/>
      <c r="L2" s="1"/>
      <c r="M2" s="1"/>
      <c r="N2" s="1"/>
      <c r="O2" s="1"/>
      <c r="P2" s="1"/>
      <c r="Q2" s="1"/>
      <c r="R2" s="1"/>
      <c r="S2" s="1"/>
      <c r="T2" s="1"/>
      <c r="U2" s="1"/>
      <c r="V2" s="1"/>
    </row>
    <row r="3" spans="1:22" s="83" customFormat="1" x14ac:dyDescent="0.25">
      <c r="A3" s="5" t="s">
        <v>68</v>
      </c>
      <c r="B3" s="1"/>
      <c r="C3" s="1"/>
      <c r="D3" s="34"/>
      <c r="E3" s="34"/>
      <c r="F3" s="3"/>
      <c r="G3" s="96"/>
      <c r="H3" s="118"/>
      <c r="I3" s="1"/>
      <c r="J3" s="1"/>
      <c r="K3" s="1"/>
      <c r="L3" s="1"/>
      <c r="M3" s="1"/>
      <c r="N3" s="1"/>
      <c r="O3" s="1"/>
      <c r="P3" s="1"/>
      <c r="Q3" s="1"/>
      <c r="R3" s="1"/>
      <c r="S3" s="1"/>
      <c r="T3" s="1"/>
      <c r="U3" s="1"/>
      <c r="V3" s="1"/>
    </row>
    <row r="4" spans="1:22" s="83" customFormat="1" x14ac:dyDescent="0.25">
      <c r="A4" s="5" t="s">
        <v>68</v>
      </c>
      <c r="B4" s="1"/>
      <c r="C4" s="1"/>
      <c r="D4" s="34"/>
      <c r="E4" s="34"/>
      <c r="F4" s="3"/>
      <c r="G4" s="96"/>
      <c r="H4" s="118"/>
      <c r="I4" s="1"/>
      <c r="J4" s="1"/>
      <c r="K4" s="1"/>
      <c r="L4" s="1"/>
      <c r="M4" s="1"/>
      <c r="N4" s="1"/>
      <c r="O4" s="1"/>
      <c r="P4" s="1"/>
      <c r="Q4" s="1"/>
      <c r="R4" s="1"/>
      <c r="S4" s="1"/>
      <c r="T4" s="1"/>
      <c r="U4" s="1"/>
      <c r="V4" s="1"/>
    </row>
    <row r="5" spans="1:22" s="32" customFormat="1" ht="15.75" thickBot="1" x14ac:dyDescent="0.3">
      <c r="A5" s="6" t="s">
        <v>69</v>
      </c>
      <c r="B5" s="6" t="s">
        <v>70</v>
      </c>
      <c r="C5" s="6" t="s">
        <v>71</v>
      </c>
      <c r="D5" s="32" t="s">
        <v>305</v>
      </c>
      <c r="E5" s="32" t="s">
        <v>308</v>
      </c>
      <c r="F5" s="6" t="s">
        <v>72</v>
      </c>
      <c r="G5" s="97"/>
      <c r="H5" s="118"/>
      <c r="I5" s="6"/>
      <c r="J5" s="6"/>
      <c r="K5" s="6"/>
      <c r="L5" s="6"/>
      <c r="M5" s="6"/>
      <c r="N5" s="6"/>
      <c r="O5" s="6"/>
      <c r="P5" s="6"/>
      <c r="Q5" s="6"/>
      <c r="R5" s="6"/>
      <c r="S5" s="6"/>
      <c r="T5" s="6"/>
      <c r="U5" s="6"/>
      <c r="V5" s="6"/>
    </row>
    <row r="6" spans="1:22" ht="15.75" thickBot="1" x14ac:dyDescent="0.3">
      <c r="A6" s="24" t="s">
        <v>68</v>
      </c>
      <c r="B6" s="25" t="s">
        <v>35</v>
      </c>
      <c r="C6" s="25" t="s">
        <v>41</v>
      </c>
      <c r="D6" s="32" t="s">
        <v>35</v>
      </c>
      <c r="E6" s="32" t="s">
        <v>35</v>
      </c>
      <c r="F6" s="25" t="s">
        <v>38</v>
      </c>
      <c r="G6" s="98"/>
      <c r="H6" s="92"/>
      <c r="I6" s="87" t="s">
        <v>0</v>
      </c>
      <c r="J6" s="88"/>
      <c r="K6" s="88"/>
      <c r="L6" s="88"/>
      <c r="M6" s="88"/>
      <c r="N6" s="88"/>
      <c r="O6" s="88"/>
      <c r="P6" s="88"/>
      <c r="Q6" s="89"/>
      <c r="R6" s="89"/>
      <c r="S6" s="89"/>
      <c r="T6" s="88"/>
      <c r="U6" s="89"/>
      <c r="V6" s="90"/>
    </row>
    <row r="7" spans="1:22" customFormat="1" x14ac:dyDescent="0.25">
      <c r="A7" s="6" t="s">
        <v>68</v>
      </c>
      <c r="B7" s="5" t="s">
        <v>38</v>
      </c>
      <c r="C7" s="5" t="s">
        <v>38</v>
      </c>
      <c r="D7" s="32" t="s">
        <v>35</v>
      </c>
      <c r="E7" s="32" t="s">
        <v>35</v>
      </c>
      <c r="F7" s="5" t="s">
        <v>38</v>
      </c>
      <c r="I7" s="28" t="s">
        <v>367</v>
      </c>
      <c r="K7" s="29"/>
      <c r="L7" s="29"/>
      <c r="M7" s="29"/>
      <c r="N7" s="29"/>
      <c r="O7" s="29"/>
      <c r="P7" s="29"/>
      <c r="Q7" s="29"/>
      <c r="R7" s="9"/>
      <c r="S7" s="9"/>
      <c r="T7" s="27"/>
      <c r="U7" s="9"/>
    </row>
    <row r="8" spans="1:22" customFormat="1" x14ac:dyDescent="0.25">
      <c r="A8" s="6" t="s">
        <v>68</v>
      </c>
      <c r="B8" s="5" t="s">
        <v>35</v>
      </c>
      <c r="C8" s="5" t="s">
        <v>41</v>
      </c>
      <c r="D8" s="32" t="s">
        <v>35</v>
      </c>
      <c r="E8" s="32" t="s">
        <v>35</v>
      </c>
      <c r="F8" s="5" t="s">
        <v>45</v>
      </c>
      <c r="I8" s="27"/>
      <c r="J8" s="30" t="s">
        <v>392</v>
      </c>
      <c r="K8" s="9"/>
      <c r="L8" s="9"/>
      <c r="M8" s="29"/>
      <c r="N8" s="29"/>
      <c r="O8" s="29"/>
      <c r="P8" s="29"/>
      <c r="Q8" s="29"/>
      <c r="R8" s="9"/>
      <c r="S8" s="9"/>
      <c r="T8" s="27"/>
      <c r="U8" s="9"/>
    </row>
    <row r="9" spans="1:22" x14ac:dyDescent="0.25">
      <c r="A9" s="32" t="s">
        <v>68</v>
      </c>
      <c r="B9" s="34" t="s">
        <v>35</v>
      </c>
      <c r="C9" s="34" t="s">
        <v>41</v>
      </c>
      <c r="D9" s="32" t="s">
        <v>35</v>
      </c>
      <c r="E9" s="32" t="s">
        <v>35</v>
      </c>
      <c r="F9" s="34" t="s">
        <v>45</v>
      </c>
      <c r="G9" s="12"/>
      <c r="H9" s="12"/>
      <c r="I9" s="36"/>
      <c r="J9" s="148" t="s">
        <v>393</v>
      </c>
      <c r="K9" s="16"/>
      <c r="L9" s="16"/>
      <c r="M9" s="149"/>
      <c r="N9" s="149"/>
      <c r="O9" s="149"/>
      <c r="P9" s="149"/>
      <c r="Q9" s="149"/>
      <c r="R9" s="16"/>
      <c r="S9" s="16"/>
      <c r="T9" s="36"/>
      <c r="U9" s="16"/>
      <c r="V9" s="12"/>
    </row>
    <row r="10" spans="1:22" customFormat="1" x14ac:dyDescent="0.25">
      <c r="A10" s="6" t="s">
        <v>68</v>
      </c>
      <c r="B10" s="5" t="s">
        <v>35</v>
      </c>
      <c r="C10" s="5" t="s">
        <v>41</v>
      </c>
      <c r="D10" s="32" t="s">
        <v>35</v>
      </c>
      <c r="E10" s="32" t="s">
        <v>35</v>
      </c>
      <c r="F10" s="5" t="s">
        <v>45</v>
      </c>
      <c r="I10" s="27"/>
      <c r="J10" s="500" t="s">
        <v>394</v>
      </c>
      <c r="K10" s="500"/>
      <c r="L10" s="500"/>
      <c r="M10" s="500"/>
      <c r="N10" s="500"/>
      <c r="O10" s="500"/>
      <c r="P10" s="500"/>
      <c r="Q10" s="500"/>
      <c r="R10" s="500"/>
      <c r="S10" s="500"/>
      <c r="T10" s="500"/>
      <c r="U10" s="500"/>
    </row>
    <row r="11" spans="1:22" customFormat="1" x14ac:dyDescent="0.25">
      <c r="A11" s="6" t="s">
        <v>68</v>
      </c>
      <c r="B11" s="5" t="s">
        <v>35</v>
      </c>
      <c r="C11" s="5" t="s">
        <v>41</v>
      </c>
      <c r="D11" s="32" t="s">
        <v>35</v>
      </c>
      <c r="E11" s="32" t="s">
        <v>35</v>
      </c>
      <c r="F11" s="5" t="s">
        <v>45</v>
      </c>
      <c r="I11" s="27"/>
      <c r="J11" s="30" t="s">
        <v>395</v>
      </c>
      <c r="K11" s="9"/>
      <c r="L11" s="9"/>
      <c r="M11" s="29"/>
      <c r="N11" s="29"/>
      <c r="O11" s="29"/>
      <c r="P11" s="29"/>
      <c r="Q11" s="29"/>
      <c r="R11" s="9"/>
      <c r="S11" s="9"/>
      <c r="T11" s="27"/>
      <c r="U11" s="9"/>
    </row>
    <row r="12" spans="1:22" customFormat="1" x14ac:dyDescent="0.25">
      <c r="A12" s="6" t="s">
        <v>68</v>
      </c>
      <c r="B12" s="5" t="s">
        <v>35</v>
      </c>
      <c r="C12" s="5" t="s">
        <v>41</v>
      </c>
      <c r="D12" s="32" t="s">
        <v>35</v>
      </c>
      <c r="E12" s="32" t="s">
        <v>35</v>
      </c>
      <c r="F12" s="5" t="s">
        <v>45</v>
      </c>
      <c r="I12" s="27"/>
      <c r="J12" s="30" t="s">
        <v>396</v>
      </c>
      <c r="K12" s="9"/>
      <c r="L12" s="9"/>
      <c r="M12" s="29"/>
      <c r="N12" s="29"/>
      <c r="O12" s="29"/>
      <c r="P12" s="29"/>
      <c r="Q12" s="29"/>
      <c r="R12" s="9"/>
      <c r="S12" s="9"/>
      <c r="T12" s="27"/>
      <c r="U12" s="9"/>
    </row>
    <row r="13" spans="1:22" customFormat="1" x14ac:dyDescent="0.25">
      <c r="A13" s="6" t="s">
        <v>68</v>
      </c>
      <c r="B13" s="5" t="s">
        <v>35</v>
      </c>
      <c r="C13" s="5" t="s">
        <v>41</v>
      </c>
      <c r="D13" s="32" t="s">
        <v>35</v>
      </c>
      <c r="E13" s="32" t="s">
        <v>35</v>
      </c>
      <c r="F13" s="5" t="s">
        <v>45</v>
      </c>
      <c r="I13" s="27"/>
      <c r="J13" s="30" t="s">
        <v>397</v>
      </c>
      <c r="K13" s="9"/>
      <c r="L13" s="9"/>
      <c r="M13" s="29"/>
      <c r="N13" s="29"/>
      <c r="O13" s="29"/>
      <c r="P13" s="29"/>
      <c r="Q13" s="29"/>
      <c r="R13" s="9"/>
      <c r="S13" s="9"/>
      <c r="T13" s="27"/>
      <c r="U13" s="9"/>
    </row>
    <row r="14" spans="1:22" customFormat="1" x14ac:dyDescent="0.25">
      <c r="A14" s="6" t="s">
        <v>68</v>
      </c>
      <c r="B14" s="5" t="s">
        <v>35</v>
      </c>
      <c r="C14" s="5" t="s">
        <v>41</v>
      </c>
      <c r="D14" s="32" t="s">
        <v>35</v>
      </c>
      <c r="E14" s="32" t="s">
        <v>35</v>
      </c>
      <c r="F14" s="5" t="s">
        <v>45</v>
      </c>
      <c r="I14" s="27"/>
      <c r="J14" s="30" t="s">
        <v>398</v>
      </c>
      <c r="K14" s="9"/>
      <c r="L14" s="9"/>
      <c r="M14" s="29"/>
      <c r="N14" s="29"/>
      <c r="O14" s="29"/>
      <c r="P14" s="29"/>
      <c r="Q14" s="29"/>
      <c r="R14" s="9"/>
      <c r="S14" s="9"/>
      <c r="T14" s="27"/>
      <c r="U14" s="9"/>
    </row>
    <row r="15" spans="1:22" customFormat="1" x14ac:dyDescent="0.25">
      <c r="A15" s="6" t="s">
        <v>68</v>
      </c>
      <c r="B15" s="5" t="s">
        <v>35</v>
      </c>
      <c r="C15" s="5" t="s">
        <v>41</v>
      </c>
      <c r="D15" s="32" t="s">
        <v>35</v>
      </c>
      <c r="E15" s="32" t="s">
        <v>35</v>
      </c>
      <c r="F15" s="5" t="s">
        <v>45</v>
      </c>
      <c r="I15" s="27"/>
      <c r="J15" s="30" t="s">
        <v>399</v>
      </c>
      <c r="K15" s="9"/>
      <c r="L15" s="9"/>
      <c r="M15" s="29"/>
      <c r="N15" s="29"/>
      <c r="O15" s="29"/>
      <c r="P15" s="29"/>
      <c r="Q15" s="29"/>
      <c r="R15" s="9"/>
      <c r="S15" s="9"/>
      <c r="T15" s="27"/>
      <c r="U15" s="9"/>
    </row>
    <row r="16" spans="1:22" customFormat="1" x14ac:dyDescent="0.25">
      <c r="A16" s="6" t="s">
        <v>68</v>
      </c>
      <c r="B16" s="5" t="s">
        <v>35</v>
      </c>
      <c r="C16" s="5" t="s">
        <v>41</v>
      </c>
      <c r="D16" s="32" t="s">
        <v>35</v>
      </c>
      <c r="E16" s="32" t="s">
        <v>35</v>
      </c>
      <c r="F16" s="5" t="s">
        <v>45</v>
      </c>
      <c r="I16" s="27"/>
      <c r="J16" s="30" t="s">
        <v>400</v>
      </c>
      <c r="K16" s="9"/>
      <c r="L16" s="9"/>
      <c r="M16" s="29"/>
      <c r="N16" s="29"/>
      <c r="O16" s="29"/>
      <c r="P16" s="29"/>
      <c r="Q16" s="29"/>
      <c r="R16" s="9"/>
      <c r="S16" s="9"/>
      <c r="T16" s="27"/>
      <c r="U16" s="9"/>
    </row>
    <row r="17" spans="1:22" customFormat="1" x14ac:dyDescent="0.25">
      <c r="A17" s="6" t="s">
        <v>68</v>
      </c>
      <c r="B17" s="5" t="s">
        <v>35</v>
      </c>
      <c r="C17" s="5" t="s">
        <v>41</v>
      </c>
      <c r="D17" s="32" t="s">
        <v>35</v>
      </c>
      <c r="E17" s="32" t="s">
        <v>35</v>
      </c>
      <c r="F17" s="5" t="s">
        <v>45</v>
      </c>
      <c r="I17" s="27"/>
      <c r="J17" s="30" t="s">
        <v>401</v>
      </c>
      <c r="K17" s="9"/>
      <c r="L17" s="9"/>
      <c r="M17" s="29"/>
      <c r="N17" s="29"/>
      <c r="O17" s="29"/>
      <c r="P17" s="29"/>
      <c r="Q17" s="29"/>
      <c r="R17" s="9"/>
      <c r="S17" s="9"/>
      <c r="T17" s="27"/>
      <c r="U17" s="9"/>
    </row>
    <row r="18" spans="1:22" x14ac:dyDescent="0.25">
      <c r="A18" s="32" t="s">
        <v>68</v>
      </c>
      <c r="B18" s="34" t="s">
        <v>35</v>
      </c>
      <c r="C18" s="34" t="s">
        <v>41</v>
      </c>
      <c r="D18" s="32" t="s">
        <v>35</v>
      </c>
      <c r="E18" s="32" t="s">
        <v>35</v>
      </c>
      <c r="F18" s="34" t="s">
        <v>45</v>
      </c>
      <c r="G18" s="12"/>
      <c r="H18" s="12"/>
      <c r="I18" s="36"/>
      <c r="J18" s="148" t="s">
        <v>402</v>
      </c>
      <c r="K18" s="16"/>
      <c r="L18" s="16"/>
      <c r="M18" s="149"/>
      <c r="N18" s="149"/>
      <c r="O18" s="149"/>
      <c r="P18" s="149"/>
      <c r="Q18" s="149"/>
      <c r="R18" s="16"/>
      <c r="S18" s="16"/>
      <c r="T18" s="36"/>
      <c r="U18" s="16"/>
      <c r="V18" s="12"/>
    </row>
    <row r="19" spans="1:22" customFormat="1" x14ac:dyDescent="0.25">
      <c r="A19" s="6" t="s">
        <v>68</v>
      </c>
      <c r="B19" s="5" t="s">
        <v>35</v>
      </c>
      <c r="C19" s="5" t="s">
        <v>41</v>
      </c>
      <c r="D19" s="32" t="s">
        <v>35</v>
      </c>
      <c r="E19" s="32" t="s">
        <v>35</v>
      </c>
      <c r="F19" s="5" t="s">
        <v>45</v>
      </c>
      <c r="I19" s="27"/>
      <c r="J19" s="30" t="s">
        <v>403</v>
      </c>
      <c r="K19" s="9"/>
      <c r="L19" s="9"/>
      <c r="M19" s="29"/>
      <c r="N19" s="29"/>
      <c r="O19" s="29"/>
      <c r="P19" s="29"/>
      <c r="Q19" s="29"/>
      <c r="R19" s="9"/>
      <c r="S19" s="9"/>
      <c r="T19" s="27"/>
      <c r="U19" s="9"/>
    </row>
    <row r="20" spans="1:22" customFormat="1" x14ac:dyDescent="0.25">
      <c r="A20" s="6" t="s">
        <v>68</v>
      </c>
      <c r="B20" s="5" t="s">
        <v>35</v>
      </c>
      <c r="C20" s="5" t="s">
        <v>41</v>
      </c>
      <c r="D20" s="32" t="s">
        <v>35</v>
      </c>
      <c r="E20" s="32" t="s">
        <v>35</v>
      </c>
      <c r="F20" s="5" t="s">
        <v>45</v>
      </c>
      <c r="I20" s="27"/>
      <c r="J20" s="30" t="s">
        <v>404</v>
      </c>
      <c r="K20" s="9"/>
      <c r="L20" s="9"/>
      <c r="M20" s="29"/>
      <c r="N20" s="29"/>
      <c r="O20" s="29"/>
      <c r="P20" s="29"/>
      <c r="Q20" s="29"/>
      <c r="R20" s="9"/>
      <c r="S20" s="9"/>
      <c r="T20" s="27"/>
      <c r="U20" s="9"/>
    </row>
    <row r="21" spans="1:22" customFormat="1" x14ac:dyDescent="0.25">
      <c r="A21" s="6" t="s">
        <v>68</v>
      </c>
      <c r="B21" s="5" t="s">
        <v>35</v>
      </c>
      <c r="C21" s="5" t="s">
        <v>41</v>
      </c>
      <c r="D21" s="32" t="s">
        <v>35</v>
      </c>
      <c r="E21" s="32" t="s">
        <v>35</v>
      </c>
      <c r="F21" s="5" t="s">
        <v>45</v>
      </c>
      <c r="I21" s="27"/>
      <c r="J21" s="30" t="s">
        <v>405</v>
      </c>
      <c r="K21" s="9"/>
      <c r="L21" s="9"/>
      <c r="M21" s="29"/>
      <c r="N21" s="29"/>
      <c r="O21" s="29"/>
      <c r="P21" s="29"/>
      <c r="Q21" s="29"/>
      <c r="R21" s="9"/>
      <c r="S21" s="9"/>
      <c r="T21" s="27"/>
      <c r="U21" s="9"/>
    </row>
    <row r="22" spans="1:22" customFormat="1" x14ac:dyDescent="0.25">
      <c r="A22" s="6" t="s">
        <v>68</v>
      </c>
      <c r="B22" s="5" t="s">
        <v>35</v>
      </c>
      <c r="C22" s="5" t="s">
        <v>41</v>
      </c>
      <c r="D22" s="32" t="s">
        <v>35</v>
      </c>
      <c r="E22" s="32" t="s">
        <v>35</v>
      </c>
      <c r="F22" s="5" t="s">
        <v>45</v>
      </c>
      <c r="I22" s="27"/>
      <c r="J22" s="30" t="s">
        <v>406</v>
      </c>
      <c r="K22" s="9"/>
      <c r="L22" s="9"/>
      <c r="M22" s="29"/>
      <c r="N22" s="29"/>
      <c r="O22" s="29"/>
      <c r="P22" s="29"/>
      <c r="Q22" s="29"/>
      <c r="R22" s="9"/>
      <c r="S22" s="9"/>
      <c r="T22" s="27"/>
      <c r="U22" s="9"/>
    </row>
    <row r="23" spans="1:22" customFormat="1" x14ac:dyDescent="0.25">
      <c r="A23" s="6" t="s">
        <v>68</v>
      </c>
      <c r="B23" s="5" t="s">
        <v>35</v>
      </c>
      <c r="C23" s="5" t="s">
        <v>41</v>
      </c>
      <c r="D23" s="32" t="s">
        <v>35</v>
      </c>
      <c r="E23" s="32" t="s">
        <v>35</v>
      </c>
      <c r="F23" s="5" t="s">
        <v>260</v>
      </c>
      <c r="I23" s="27"/>
      <c r="J23" s="30" t="s">
        <v>407</v>
      </c>
      <c r="K23" s="9"/>
      <c r="L23" s="9"/>
      <c r="M23" s="29"/>
      <c r="N23" s="29"/>
      <c r="O23" s="29"/>
      <c r="P23" s="29"/>
      <c r="Q23" s="29"/>
      <c r="R23" s="9"/>
      <c r="S23" s="9"/>
      <c r="T23" s="27"/>
      <c r="U23" s="9"/>
    </row>
    <row r="24" spans="1:22" customFormat="1" x14ac:dyDescent="0.25">
      <c r="A24" s="6" t="s">
        <v>68</v>
      </c>
      <c r="B24" s="5" t="s">
        <v>38</v>
      </c>
      <c r="C24" s="5" t="s">
        <v>38</v>
      </c>
      <c r="D24" s="32" t="s">
        <v>35</v>
      </c>
      <c r="E24" s="32" t="s">
        <v>35</v>
      </c>
      <c r="F24" s="5" t="s">
        <v>38</v>
      </c>
      <c r="I24" s="27"/>
      <c r="J24" s="30"/>
      <c r="K24" s="9"/>
      <c r="L24" s="9"/>
      <c r="M24" s="29"/>
      <c r="N24" s="29"/>
      <c r="O24" s="29"/>
      <c r="P24" s="29"/>
      <c r="Q24" s="29"/>
      <c r="R24" s="9"/>
      <c r="S24" s="9"/>
      <c r="T24" s="27"/>
      <c r="U24" s="9"/>
    </row>
    <row r="25" spans="1:22" customFormat="1" x14ac:dyDescent="0.25">
      <c r="A25" s="6" t="s">
        <v>68</v>
      </c>
      <c r="B25" s="5" t="s">
        <v>35</v>
      </c>
      <c r="C25" s="5" t="s">
        <v>41</v>
      </c>
      <c r="D25" s="32" t="s">
        <v>35</v>
      </c>
      <c r="E25" s="32" t="s">
        <v>35</v>
      </c>
      <c r="F25" s="5" t="s">
        <v>45</v>
      </c>
      <c r="I25" s="146" t="s">
        <v>368</v>
      </c>
      <c r="J25" s="19"/>
      <c r="K25" s="10"/>
      <c r="L25" s="10"/>
      <c r="M25" s="147"/>
      <c r="N25" s="147"/>
      <c r="O25" s="147"/>
      <c r="P25" s="147"/>
      <c r="Q25" s="147"/>
      <c r="R25" s="10"/>
      <c r="S25" s="10"/>
      <c r="T25" s="10"/>
      <c r="U25" s="10"/>
    </row>
    <row r="26" spans="1:22" customFormat="1" ht="30" customHeight="1" x14ac:dyDescent="0.25">
      <c r="A26" s="6"/>
      <c r="B26" s="5"/>
      <c r="C26" s="5"/>
      <c r="D26" s="32"/>
      <c r="E26" s="32"/>
      <c r="F26" s="5"/>
      <c r="I26" s="146"/>
      <c r="J26" s="490" t="s">
        <v>496</v>
      </c>
      <c r="K26" s="490"/>
      <c r="L26" s="490"/>
      <c r="M26" s="490"/>
      <c r="N26" s="490"/>
      <c r="O26" s="490"/>
      <c r="P26" s="490"/>
      <c r="Q26" s="490"/>
      <c r="R26" s="490"/>
      <c r="S26" s="490"/>
      <c r="T26" s="490"/>
      <c r="U26" s="490"/>
      <c r="V26" s="490"/>
    </row>
    <row r="27" spans="1:22" customFormat="1" ht="30" customHeight="1" x14ac:dyDescent="0.25">
      <c r="A27" s="6" t="s">
        <v>68</v>
      </c>
      <c r="B27" s="5" t="s">
        <v>35</v>
      </c>
      <c r="C27" s="5" t="s">
        <v>41</v>
      </c>
      <c r="D27" s="32" t="s">
        <v>35</v>
      </c>
      <c r="E27" s="32" t="s">
        <v>35</v>
      </c>
      <c r="F27" s="5" t="s">
        <v>45</v>
      </c>
      <c r="I27" s="27"/>
      <c r="J27" s="508" t="s">
        <v>492</v>
      </c>
      <c r="K27" s="508"/>
      <c r="L27" s="508"/>
      <c r="M27" s="508"/>
      <c r="N27" s="508"/>
      <c r="O27" s="508"/>
      <c r="P27" s="508"/>
      <c r="Q27" s="508"/>
      <c r="R27" s="508"/>
      <c r="S27" s="508"/>
      <c r="T27" s="508"/>
      <c r="U27" s="508"/>
      <c r="V27" s="508"/>
    </row>
    <row r="28" spans="1:22" customFormat="1" x14ac:dyDescent="0.25">
      <c r="A28" s="6" t="s">
        <v>68</v>
      </c>
      <c r="B28" s="5" t="s">
        <v>35</v>
      </c>
      <c r="C28" s="5" t="s">
        <v>41</v>
      </c>
      <c r="D28" s="32" t="s">
        <v>35</v>
      </c>
      <c r="E28" s="32" t="s">
        <v>35</v>
      </c>
      <c r="F28" s="5" t="s">
        <v>45</v>
      </c>
      <c r="I28" s="27"/>
      <c r="J28" s="30" t="s">
        <v>493</v>
      </c>
    </row>
    <row r="29" spans="1:22" customFormat="1" x14ac:dyDescent="0.25">
      <c r="A29" s="6" t="s">
        <v>68</v>
      </c>
      <c r="B29" s="5" t="s">
        <v>35</v>
      </c>
      <c r="C29" s="5" t="s">
        <v>41</v>
      </c>
      <c r="D29" s="32" t="s">
        <v>35</v>
      </c>
      <c r="E29" s="32" t="s">
        <v>35</v>
      </c>
      <c r="F29" s="5" t="s">
        <v>45</v>
      </c>
      <c r="I29" s="27"/>
      <c r="J29" s="30" t="s">
        <v>494</v>
      </c>
      <c r="K29" s="9"/>
      <c r="L29" s="9"/>
      <c r="M29" s="29"/>
      <c r="N29" s="29"/>
      <c r="O29" s="29"/>
      <c r="P29" s="29"/>
      <c r="Q29" s="29"/>
      <c r="R29" s="9"/>
      <c r="S29" s="9"/>
      <c r="T29" s="27"/>
      <c r="U29" s="9"/>
    </row>
    <row r="30" spans="1:22" customFormat="1" x14ac:dyDescent="0.25">
      <c r="A30" s="6" t="s">
        <v>68</v>
      </c>
      <c r="B30" s="5" t="s">
        <v>35</v>
      </c>
      <c r="C30" s="5" t="s">
        <v>41</v>
      </c>
      <c r="D30" s="32" t="s">
        <v>35</v>
      </c>
      <c r="E30" s="32" t="s">
        <v>35</v>
      </c>
      <c r="F30" s="5" t="s">
        <v>45</v>
      </c>
      <c r="I30" s="27"/>
      <c r="J30" s="30" t="s">
        <v>495</v>
      </c>
      <c r="K30" s="9"/>
      <c r="L30" s="9"/>
      <c r="M30" s="29"/>
      <c r="N30" s="29"/>
      <c r="O30" s="29"/>
      <c r="P30" s="29"/>
      <c r="Q30" s="29"/>
      <c r="R30" s="9"/>
      <c r="S30" s="9"/>
      <c r="T30" s="27"/>
      <c r="U30" s="9"/>
    </row>
    <row r="31" spans="1:22" customFormat="1" ht="15" customHeight="1" x14ac:dyDescent="0.25">
      <c r="A31" s="6" t="s">
        <v>68</v>
      </c>
      <c r="B31" s="5" t="s">
        <v>35</v>
      </c>
      <c r="C31" s="5" t="s">
        <v>41</v>
      </c>
      <c r="D31" s="32" t="s">
        <v>35</v>
      </c>
      <c r="E31" s="32" t="s">
        <v>35</v>
      </c>
      <c r="F31" s="5" t="s">
        <v>45</v>
      </c>
      <c r="I31" s="27"/>
      <c r="J31" s="30" t="s">
        <v>497</v>
      </c>
      <c r="K31" s="9"/>
      <c r="L31" s="9"/>
      <c r="M31" s="29"/>
      <c r="N31" s="29"/>
      <c r="O31" s="29"/>
      <c r="P31" s="29"/>
      <c r="Q31" s="29"/>
      <c r="R31" s="9"/>
      <c r="S31" s="9"/>
      <c r="T31" s="27"/>
      <c r="U31" s="9"/>
    </row>
    <row r="32" spans="1:22" customFormat="1" ht="30" customHeight="1" x14ac:dyDescent="0.25">
      <c r="A32" s="6" t="s">
        <v>68</v>
      </c>
      <c r="B32" s="5" t="s">
        <v>35</v>
      </c>
      <c r="C32" s="5" t="s">
        <v>41</v>
      </c>
      <c r="D32" s="32" t="s">
        <v>35</v>
      </c>
      <c r="E32" s="32" t="s">
        <v>35</v>
      </c>
      <c r="F32" s="5" t="s">
        <v>45</v>
      </c>
      <c r="I32" s="27"/>
      <c r="J32" s="484" t="s">
        <v>502</v>
      </c>
      <c r="K32" s="484"/>
      <c r="L32" s="484"/>
      <c r="M32" s="484"/>
      <c r="N32" s="484"/>
      <c r="O32" s="484"/>
      <c r="P32" s="484"/>
      <c r="Q32" s="484"/>
      <c r="R32" s="484"/>
      <c r="S32" s="484"/>
      <c r="T32" s="484"/>
      <c r="U32" s="484"/>
      <c r="V32" s="484"/>
    </row>
    <row r="33" spans="1:22" customFormat="1" x14ac:dyDescent="0.25">
      <c r="A33" s="6" t="s">
        <v>68</v>
      </c>
      <c r="B33" s="5" t="s">
        <v>35</v>
      </c>
      <c r="C33" s="5" t="s">
        <v>41</v>
      </c>
      <c r="D33" s="32" t="s">
        <v>35</v>
      </c>
      <c r="E33" s="32" t="s">
        <v>35</v>
      </c>
      <c r="F33" s="5" t="s">
        <v>45</v>
      </c>
      <c r="I33" s="139"/>
      <c r="J33" s="484" t="s">
        <v>498</v>
      </c>
      <c r="K33" s="484"/>
      <c r="L33" s="484"/>
      <c r="M33" s="484"/>
      <c r="N33" s="484"/>
      <c r="O33" s="484"/>
      <c r="P33" s="484"/>
      <c r="Q33" s="484"/>
      <c r="R33" s="484"/>
      <c r="S33" s="484"/>
      <c r="T33" s="484"/>
      <c r="U33" s="484"/>
      <c r="V33" s="484"/>
    </row>
    <row r="34" spans="1:22" customFormat="1" ht="15.75" thickBot="1" x14ac:dyDescent="0.3">
      <c r="A34" s="6" t="s">
        <v>68</v>
      </c>
      <c r="B34" s="5" t="s">
        <v>35</v>
      </c>
      <c r="C34" s="5" t="s">
        <v>41</v>
      </c>
      <c r="D34" s="32" t="s">
        <v>35</v>
      </c>
      <c r="E34" s="32" t="s">
        <v>35</v>
      </c>
      <c r="F34" s="5" t="s">
        <v>45</v>
      </c>
      <c r="I34" s="139"/>
      <c r="J34" s="148" t="s">
        <v>499</v>
      </c>
    </row>
    <row r="35" spans="1:22" s="81" customFormat="1" ht="15.75" thickBot="1" x14ac:dyDescent="0.3">
      <c r="A35" s="80" t="s">
        <v>68</v>
      </c>
      <c r="B35" s="80" t="s">
        <v>35</v>
      </c>
      <c r="C35" s="80" t="s">
        <v>41</v>
      </c>
      <c r="D35" s="32" t="s">
        <v>40</v>
      </c>
      <c r="E35" s="32" t="s">
        <v>35</v>
      </c>
      <c r="F35" s="80" t="s">
        <v>37</v>
      </c>
      <c r="G35" s="99"/>
      <c r="H35" s="119"/>
      <c r="I35" s="501" t="s">
        <v>190</v>
      </c>
      <c r="J35" s="502"/>
      <c r="K35" s="502"/>
      <c r="L35" s="502"/>
      <c r="M35" s="502"/>
      <c r="N35" s="502"/>
      <c r="O35" s="502"/>
      <c r="P35" s="502"/>
      <c r="Q35" s="502"/>
      <c r="R35" s="502"/>
      <c r="S35" s="502"/>
      <c r="T35" s="502"/>
      <c r="U35" s="502"/>
      <c r="V35" s="503"/>
    </row>
    <row r="36" spans="1:22" ht="15.75" thickBot="1" x14ac:dyDescent="0.3">
      <c r="A36" s="6" t="s">
        <v>68</v>
      </c>
      <c r="B36" s="34" t="s">
        <v>35</v>
      </c>
      <c r="C36" s="5" t="s">
        <v>41</v>
      </c>
      <c r="D36" s="32" t="s">
        <v>35</v>
      </c>
      <c r="E36" s="32" t="s">
        <v>35</v>
      </c>
      <c r="F36" s="5" t="s">
        <v>260</v>
      </c>
      <c r="G36" s="78"/>
      <c r="H36" s="120"/>
      <c r="I36" s="18"/>
      <c r="K36" s="1"/>
      <c r="L36" s="1"/>
      <c r="M36" s="1"/>
      <c r="N36" s="1"/>
      <c r="O36" s="1"/>
      <c r="P36" s="1"/>
      <c r="T36" s="1"/>
    </row>
    <row r="37" spans="1:22" s="33" customFormat="1" ht="15.75" thickBot="1" x14ac:dyDescent="0.3">
      <c r="A37" s="26" t="s">
        <v>68</v>
      </c>
      <c r="B37" s="26" t="s">
        <v>38</v>
      </c>
      <c r="C37" s="26" t="s">
        <v>38</v>
      </c>
      <c r="D37" s="32" t="s">
        <v>35</v>
      </c>
      <c r="E37" s="32" t="s">
        <v>35</v>
      </c>
      <c r="F37" s="26" t="s">
        <v>38</v>
      </c>
      <c r="G37" s="98"/>
      <c r="H37" s="92"/>
      <c r="I37" s="87" t="s">
        <v>224</v>
      </c>
      <c r="J37" s="88"/>
      <c r="K37" s="88"/>
      <c r="L37" s="88"/>
      <c r="M37" s="88"/>
      <c r="N37" s="88"/>
      <c r="O37" s="88"/>
      <c r="P37" s="88"/>
      <c r="Q37" s="89"/>
      <c r="R37" s="89"/>
      <c r="S37" s="89"/>
      <c r="T37" s="88"/>
      <c r="U37" s="89"/>
      <c r="V37" s="90"/>
    </row>
    <row r="38" spans="1:22" x14ac:dyDescent="0.25">
      <c r="A38" s="6" t="s">
        <v>68</v>
      </c>
      <c r="B38" s="5" t="s">
        <v>35</v>
      </c>
      <c r="C38" s="5" t="s">
        <v>41</v>
      </c>
      <c r="D38" s="32" t="s">
        <v>40</v>
      </c>
      <c r="E38" s="32" t="s">
        <v>35</v>
      </c>
      <c r="F38" s="5" t="s">
        <v>54</v>
      </c>
      <c r="G38" s="78"/>
      <c r="H38" s="112"/>
      <c r="I38" s="1"/>
      <c r="J38" s="4" t="s">
        <v>114</v>
      </c>
      <c r="L38" s="2"/>
      <c r="M38" s="2"/>
      <c r="N38" s="2"/>
      <c r="O38" s="2"/>
      <c r="P38" s="2"/>
      <c r="T38" s="2"/>
    </row>
    <row r="39" spans="1:22" x14ac:dyDescent="0.25">
      <c r="A39" s="6" t="s">
        <v>68</v>
      </c>
      <c r="B39" s="5" t="s">
        <v>35</v>
      </c>
      <c r="C39" s="5" t="s">
        <v>41</v>
      </c>
      <c r="D39" s="32" t="s">
        <v>40</v>
      </c>
      <c r="E39" s="32" t="s">
        <v>35</v>
      </c>
      <c r="F39" s="5" t="s">
        <v>54</v>
      </c>
      <c r="G39" s="78"/>
      <c r="H39" s="112"/>
      <c r="I39" s="1"/>
      <c r="J39" s="4" t="s">
        <v>115</v>
      </c>
      <c r="L39" s="2"/>
      <c r="M39" s="2"/>
      <c r="N39" s="2"/>
      <c r="O39" s="2"/>
      <c r="P39" s="2"/>
      <c r="T39" s="2"/>
    </row>
    <row r="40" spans="1:22" x14ac:dyDescent="0.25">
      <c r="A40" s="6" t="str">
        <f>IF(OR('Broker &amp; Insured Information'!$E$57&lt;&gt;0,'Broker &amp; Insured Information'!$E$57=""),"Show","Hide")</f>
        <v>Show</v>
      </c>
      <c r="B40" s="5" t="s">
        <v>40</v>
      </c>
      <c r="C40" s="5" t="s">
        <v>42</v>
      </c>
      <c r="D40" s="32" t="s">
        <v>35</v>
      </c>
      <c r="E40" s="32" t="s">
        <v>35</v>
      </c>
      <c r="F40" s="5" t="s">
        <v>306</v>
      </c>
      <c r="G40" s="78"/>
      <c r="H40" s="121">
        <f>'Broker &amp; Insured Information'!$E$57</f>
        <v>0</v>
      </c>
      <c r="I40" s="12"/>
      <c r="J40" s="4" t="s">
        <v>33</v>
      </c>
      <c r="K40" s="2"/>
      <c r="L40" s="2"/>
      <c r="M40" s="2"/>
      <c r="N40" s="2"/>
      <c r="O40" s="2"/>
      <c r="P40" s="2"/>
      <c r="T40" s="2"/>
    </row>
    <row r="41" spans="1:22" x14ac:dyDescent="0.25">
      <c r="A41" s="6" t="str">
        <f>IF(OR('Broker &amp; Insured Information'!$E$57&lt;&gt;0,'Broker &amp; Insured Information'!$E$57=""),"Show","Hide")</f>
        <v>Show</v>
      </c>
      <c r="B41" s="5" t="s">
        <v>40</v>
      </c>
      <c r="C41" s="5" t="s">
        <v>42</v>
      </c>
      <c r="D41" s="32" t="s">
        <v>40</v>
      </c>
      <c r="E41" s="32" t="s">
        <v>35</v>
      </c>
      <c r="F41" s="5" t="s">
        <v>54</v>
      </c>
      <c r="G41" s="78"/>
      <c r="H41" s="112"/>
      <c r="I41" s="1"/>
      <c r="J41" s="1"/>
      <c r="K41" s="4" t="s">
        <v>116</v>
      </c>
      <c r="L41" s="2"/>
      <c r="M41" s="2"/>
      <c r="N41" s="2"/>
      <c r="O41" s="2"/>
      <c r="P41" s="2"/>
      <c r="T41" s="2"/>
    </row>
    <row r="42" spans="1:22" x14ac:dyDescent="0.25">
      <c r="A42" s="6" t="str">
        <f>IF(OR('Broker &amp; Insured Information'!$E$57&lt;&gt;0,'Broker &amp; Insured Information'!$E$57=""),"Show","Hide")</f>
        <v>Show</v>
      </c>
      <c r="B42" s="5" t="s">
        <v>40</v>
      </c>
      <c r="C42" s="5" t="s">
        <v>42</v>
      </c>
      <c r="D42" s="32" t="s">
        <v>40</v>
      </c>
      <c r="E42" s="32" t="s">
        <v>35</v>
      </c>
      <c r="F42" s="5" t="s">
        <v>36</v>
      </c>
      <c r="G42" s="78"/>
      <c r="H42" s="112"/>
      <c r="I42" s="1"/>
      <c r="J42" s="1"/>
      <c r="K42" s="4" t="s">
        <v>188</v>
      </c>
      <c r="L42" s="2"/>
      <c r="M42" s="2"/>
      <c r="N42" s="2"/>
      <c r="O42" s="2"/>
      <c r="P42" s="2"/>
      <c r="T42" s="2"/>
    </row>
    <row r="43" spans="1:22" x14ac:dyDescent="0.25">
      <c r="A43" s="6" t="str">
        <f>IF(OR('Broker &amp; Insured Information'!$E$57&lt;&gt;0,'Broker &amp; Insured Information'!$E$57=""),"Show","Hide")</f>
        <v>Show</v>
      </c>
      <c r="B43" s="5" t="s">
        <v>40</v>
      </c>
      <c r="C43" s="5" t="s">
        <v>42</v>
      </c>
      <c r="D43" s="32" t="s">
        <v>40</v>
      </c>
      <c r="E43" s="32" t="s">
        <v>35</v>
      </c>
      <c r="F43" s="5" t="s">
        <v>54</v>
      </c>
      <c r="G43" s="78"/>
      <c r="H43" s="112"/>
      <c r="I43" s="1"/>
      <c r="J43" s="1"/>
      <c r="K43" s="4" t="s">
        <v>117</v>
      </c>
      <c r="L43" s="2"/>
      <c r="M43" s="1"/>
      <c r="N43" s="2"/>
      <c r="O43" s="2"/>
      <c r="P43" s="2"/>
      <c r="T43" s="2"/>
    </row>
    <row r="44" spans="1:22" ht="15.75" thickBot="1" x14ac:dyDescent="0.3">
      <c r="A44" s="6" t="s">
        <v>68</v>
      </c>
      <c r="B44" s="5" t="s">
        <v>35</v>
      </c>
      <c r="C44" s="5" t="s">
        <v>41</v>
      </c>
      <c r="D44" s="32" t="s">
        <v>35</v>
      </c>
      <c r="E44" s="32" t="s">
        <v>35</v>
      </c>
      <c r="F44" s="5" t="s">
        <v>260</v>
      </c>
      <c r="G44" s="78"/>
      <c r="H44" s="120"/>
      <c r="I44" s="1"/>
      <c r="J44" s="1"/>
      <c r="K44" s="4"/>
      <c r="L44" s="2"/>
      <c r="M44" s="1"/>
      <c r="N44" s="2"/>
      <c r="O44" s="2"/>
      <c r="P44" s="2"/>
      <c r="T44" s="2"/>
    </row>
    <row r="45" spans="1:22" s="33" customFormat="1" ht="15.75" thickBot="1" x14ac:dyDescent="0.3">
      <c r="A45" s="26" t="s">
        <v>68</v>
      </c>
      <c r="B45" s="26" t="s">
        <v>38</v>
      </c>
      <c r="C45" s="26" t="s">
        <v>38</v>
      </c>
      <c r="D45" s="32" t="s">
        <v>35</v>
      </c>
      <c r="E45" s="32" t="s">
        <v>35</v>
      </c>
      <c r="F45" s="26" t="s">
        <v>38</v>
      </c>
      <c r="G45" s="98"/>
      <c r="H45" s="92"/>
      <c r="I45" s="87" t="s">
        <v>223</v>
      </c>
      <c r="J45" s="88"/>
      <c r="K45" s="88"/>
      <c r="L45" s="88"/>
      <c r="M45" s="88"/>
      <c r="N45" s="88"/>
      <c r="O45" s="88"/>
      <c r="P45" s="88"/>
      <c r="Q45" s="89"/>
      <c r="R45" s="89"/>
      <c r="S45" s="89"/>
      <c r="T45" s="88"/>
      <c r="U45" s="89"/>
      <c r="V45" s="90"/>
    </row>
    <row r="46" spans="1:22" ht="45" customHeight="1" x14ac:dyDescent="0.25">
      <c r="A46" s="6" t="s">
        <v>68</v>
      </c>
      <c r="B46" s="5" t="s">
        <v>35</v>
      </c>
      <c r="C46" s="5" t="s">
        <v>41</v>
      </c>
      <c r="D46" s="32" t="s">
        <v>35</v>
      </c>
      <c r="E46" s="32" t="s">
        <v>35</v>
      </c>
      <c r="F46" s="5" t="s">
        <v>45</v>
      </c>
      <c r="G46" s="78"/>
      <c r="H46" s="120"/>
      <c r="I46" s="505" t="s">
        <v>309</v>
      </c>
      <c r="J46" s="505"/>
      <c r="K46" s="505"/>
      <c r="L46" s="505"/>
      <c r="M46" s="505"/>
      <c r="N46" s="505"/>
      <c r="O46" s="505"/>
      <c r="P46" s="505"/>
      <c r="Q46" s="505"/>
      <c r="R46" s="505"/>
      <c r="S46" s="505"/>
      <c r="T46" s="505"/>
      <c r="U46" s="505"/>
      <c r="V46" s="505"/>
    </row>
    <row r="47" spans="1:22" s="16" customFormat="1" x14ac:dyDescent="0.25">
      <c r="A47" s="6" t="s">
        <v>68</v>
      </c>
      <c r="B47" s="38" t="s">
        <v>35</v>
      </c>
      <c r="C47" s="38" t="s">
        <v>41</v>
      </c>
      <c r="D47" s="32" t="s">
        <v>35</v>
      </c>
      <c r="E47" s="32" t="s">
        <v>35</v>
      </c>
      <c r="F47" s="5" t="s">
        <v>45</v>
      </c>
      <c r="G47" s="86"/>
      <c r="H47" s="120"/>
      <c r="I47" s="27"/>
      <c r="J47" s="506" t="s">
        <v>201</v>
      </c>
      <c r="K47" s="506"/>
      <c r="L47" s="506"/>
      <c r="M47" s="506"/>
      <c r="N47" s="506"/>
      <c r="O47" s="506"/>
      <c r="P47" s="506"/>
      <c r="Q47" s="506"/>
      <c r="R47" s="506"/>
      <c r="S47" s="506"/>
      <c r="T47" s="506"/>
      <c r="U47" s="506"/>
      <c r="V47" s="506"/>
    </row>
    <row r="48" spans="1:22" s="16" customFormat="1" x14ac:dyDescent="0.25">
      <c r="A48" s="6" t="s">
        <v>68</v>
      </c>
      <c r="B48" s="38" t="s">
        <v>40</v>
      </c>
      <c r="C48" s="38" t="s">
        <v>343</v>
      </c>
      <c r="D48" s="32" t="s">
        <v>35</v>
      </c>
      <c r="E48" s="32" t="s">
        <v>35</v>
      </c>
      <c r="F48" s="5" t="s">
        <v>45</v>
      </c>
      <c r="G48" s="86"/>
      <c r="H48" s="120"/>
      <c r="I48" s="27"/>
      <c r="J48" s="37"/>
      <c r="K48" s="39" t="s">
        <v>198</v>
      </c>
      <c r="L48" s="37"/>
      <c r="M48" s="37"/>
      <c r="N48" s="37"/>
      <c r="O48" s="37"/>
      <c r="P48" s="37"/>
      <c r="Q48" s="37"/>
      <c r="R48" s="37"/>
      <c r="S48" s="37"/>
      <c r="T48" s="37"/>
      <c r="U48" s="37"/>
      <c r="V48" s="37"/>
    </row>
    <row r="49" spans="1:22" s="16" customFormat="1" x14ac:dyDescent="0.25">
      <c r="A49" s="6" t="s">
        <v>68</v>
      </c>
      <c r="B49" s="38" t="s">
        <v>40</v>
      </c>
      <c r="C49" s="38" t="s">
        <v>343</v>
      </c>
      <c r="D49" s="32" t="s">
        <v>35</v>
      </c>
      <c r="E49" s="32" t="s">
        <v>35</v>
      </c>
      <c r="F49" s="5" t="s">
        <v>45</v>
      </c>
      <c r="G49" s="86"/>
      <c r="H49" s="122"/>
      <c r="I49" s="27"/>
      <c r="J49" s="37"/>
      <c r="K49" s="39" t="s">
        <v>199</v>
      </c>
      <c r="L49" s="37"/>
      <c r="M49" s="37"/>
      <c r="N49" s="37"/>
      <c r="O49" s="37"/>
      <c r="P49" s="37"/>
      <c r="Q49" s="37"/>
      <c r="R49" s="37"/>
      <c r="S49" s="37"/>
      <c r="T49" s="37"/>
      <c r="U49" s="37"/>
      <c r="V49" s="37"/>
    </row>
    <row r="50" spans="1:22" s="16" customFormat="1" x14ac:dyDescent="0.25">
      <c r="A50" s="6" t="s">
        <v>68</v>
      </c>
      <c r="B50" s="38" t="s">
        <v>40</v>
      </c>
      <c r="C50" s="38" t="s">
        <v>343</v>
      </c>
      <c r="D50" s="32" t="s">
        <v>35</v>
      </c>
      <c r="E50" s="32" t="s">
        <v>35</v>
      </c>
      <c r="F50" s="5" t="s">
        <v>45</v>
      </c>
      <c r="G50" s="86"/>
      <c r="H50" s="122"/>
      <c r="I50" s="27"/>
      <c r="J50" s="37"/>
      <c r="K50" s="17" t="s">
        <v>200</v>
      </c>
      <c r="L50" s="37"/>
      <c r="M50" s="37"/>
      <c r="N50" s="37"/>
      <c r="O50" s="37"/>
      <c r="P50" s="37"/>
      <c r="Q50" s="37"/>
      <c r="R50" s="37"/>
      <c r="S50" s="37"/>
      <c r="T50" s="37"/>
      <c r="U50" s="37"/>
      <c r="V50" s="37"/>
    </row>
    <row r="51" spans="1:22" s="16" customFormat="1" x14ac:dyDescent="0.25">
      <c r="A51" s="6" t="s">
        <v>68</v>
      </c>
      <c r="B51" s="38" t="s">
        <v>40</v>
      </c>
      <c r="C51" s="38" t="s">
        <v>343</v>
      </c>
      <c r="D51" s="32" t="s">
        <v>35</v>
      </c>
      <c r="E51" s="32" t="s">
        <v>35</v>
      </c>
      <c r="F51" s="5" t="s">
        <v>45</v>
      </c>
      <c r="G51" s="86"/>
      <c r="H51" s="122"/>
      <c r="I51" s="27"/>
      <c r="J51" s="37"/>
      <c r="K51" s="17" t="s">
        <v>202</v>
      </c>
      <c r="L51" s="37"/>
      <c r="M51" s="37"/>
      <c r="N51" s="37"/>
      <c r="O51" s="37"/>
      <c r="P51" s="37"/>
      <c r="Q51" s="37"/>
      <c r="R51" s="37"/>
      <c r="S51" s="37"/>
      <c r="T51" s="37"/>
      <c r="U51" s="37"/>
      <c r="V51" s="37"/>
    </row>
    <row r="52" spans="1:22" s="16" customFormat="1" x14ac:dyDescent="0.25">
      <c r="A52" s="6" t="s">
        <v>68</v>
      </c>
      <c r="B52" s="38" t="s">
        <v>40</v>
      </c>
      <c r="C52" s="38" t="s">
        <v>343</v>
      </c>
      <c r="D52" s="32" t="s">
        <v>35</v>
      </c>
      <c r="E52" s="32" t="s">
        <v>35</v>
      </c>
      <c r="F52" s="5" t="s">
        <v>45</v>
      </c>
      <c r="G52" s="86"/>
      <c r="H52" s="122"/>
      <c r="I52" s="27"/>
      <c r="J52" s="37"/>
      <c r="K52" s="17" t="s">
        <v>204</v>
      </c>
      <c r="L52" s="37"/>
      <c r="M52" s="37"/>
      <c r="N52" s="37"/>
      <c r="O52" s="37"/>
      <c r="P52" s="37"/>
      <c r="Q52" s="37"/>
      <c r="R52" s="37"/>
      <c r="S52" s="37"/>
      <c r="T52" s="37"/>
      <c r="U52" s="37"/>
      <c r="V52" s="37"/>
    </row>
    <row r="53" spans="1:22" s="16" customFormat="1" x14ac:dyDescent="0.25">
      <c r="A53" s="6" t="s">
        <v>68</v>
      </c>
      <c r="B53" s="38" t="s">
        <v>35</v>
      </c>
      <c r="C53" s="38" t="s">
        <v>343</v>
      </c>
      <c r="D53" s="32" t="s">
        <v>35</v>
      </c>
      <c r="E53" s="32" t="s">
        <v>35</v>
      </c>
      <c r="F53" s="5" t="s">
        <v>45</v>
      </c>
      <c r="G53" s="86"/>
      <c r="H53" s="122"/>
      <c r="I53" s="27"/>
      <c r="J53" s="134"/>
      <c r="K53" s="17" t="s">
        <v>344</v>
      </c>
      <c r="L53" s="134"/>
      <c r="M53" s="134"/>
      <c r="N53" s="134"/>
      <c r="O53" s="134"/>
      <c r="P53" s="134"/>
      <c r="Q53" s="134"/>
      <c r="R53" s="134"/>
      <c r="S53" s="134"/>
      <c r="T53" s="134"/>
      <c r="U53" s="134"/>
      <c r="V53" s="134"/>
    </row>
    <row r="54" spans="1:22" s="16" customFormat="1" x14ac:dyDescent="0.25">
      <c r="A54" s="6" t="s">
        <v>68</v>
      </c>
      <c r="B54" s="38" t="s">
        <v>35</v>
      </c>
      <c r="C54" s="38" t="s">
        <v>41</v>
      </c>
      <c r="D54" s="32" t="s">
        <v>35</v>
      </c>
      <c r="E54" s="32" t="s">
        <v>35</v>
      </c>
      <c r="F54" s="5" t="s">
        <v>45</v>
      </c>
      <c r="G54" s="86"/>
      <c r="H54" s="120"/>
      <c r="I54" s="27"/>
      <c r="J54" s="37"/>
      <c r="K54" s="17" t="s">
        <v>203</v>
      </c>
      <c r="L54" s="37"/>
      <c r="M54" s="37"/>
      <c r="N54" s="37"/>
      <c r="O54" s="37"/>
      <c r="P54" s="37"/>
      <c r="Q54" s="37"/>
      <c r="R54" s="37"/>
      <c r="S54" s="37"/>
      <c r="T54" s="37"/>
      <c r="U54" s="37"/>
      <c r="V54" s="37"/>
    </row>
    <row r="55" spans="1:22" s="16" customFormat="1" x14ac:dyDescent="0.25">
      <c r="A55" s="6" t="s">
        <v>68</v>
      </c>
      <c r="B55" s="38" t="s">
        <v>35</v>
      </c>
      <c r="C55" s="38" t="s">
        <v>41</v>
      </c>
      <c r="D55" s="32" t="s">
        <v>35</v>
      </c>
      <c r="E55" s="32" t="s">
        <v>35</v>
      </c>
      <c r="F55" s="5" t="s">
        <v>260</v>
      </c>
      <c r="G55" s="86"/>
      <c r="H55" s="120"/>
      <c r="I55" s="27"/>
      <c r="J55" s="37"/>
      <c r="K55" s="19"/>
      <c r="L55" s="37"/>
      <c r="M55" s="37"/>
      <c r="N55" s="37"/>
      <c r="O55" s="37"/>
      <c r="P55" s="37"/>
      <c r="Q55" s="37"/>
      <c r="R55" s="37"/>
      <c r="S55" s="37"/>
      <c r="T55" s="37"/>
      <c r="U55" s="37"/>
      <c r="V55" s="37"/>
    </row>
    <row r="56" spans="1:22" x14ac:dyDescent="0.25">
      <c r="A56" s="6" t="s">
        <v>68</v>
      </c>
      <c r="B56" s="5" t="s">
        <v>35</v>
      </c>
      <c r="C56" s="5" t="s">
        <v>41</v>
      </c>
      <c r="D56" s="32" t="s">
        <v>35</v>
      </c>
      <c r="E56" s="32" t="s">
        <v>35</v>
      </c>
      <c r="F56" s="5" t="s">
        <v>45</v>
      </c>
      <c r="G56" s="78"/>
      <c r="H56" s="120"/>
      <c r="I56" s="1"/>
      <c r="J56" s="1" t="s">
        <v>310</v>
      </c>
      <c r="L56" s="1"/>
      <c r="M56" s="1"/>
      <c r="N56" s="1"/>
      <c r="O56" s="1"/>
      <c r="P56" s="1"/>
      <c r="T56" s="1"/>
    </row>
    <row r="57" spans="1:22" x14ac:dyDescent="0.25">
      <c r="A57" s="6" t="s">
        <v>68</v>
      </c>
      <c r="B57" s="5" t="s">
        <v>35</v>
      </c>
      <c r="C57" s="5" t="s">
        <v>41</v>
      </c>
      <c r="D57" s="32" t="s">
        <v>35</v>
      </c>
      <c r="E57" s="32" t="s">
        <v>35</v>
      </c>
      <c r="F57" s="5" t="s">
        <v>45</v>
      </c>
      <c r="G57" s="78"/>
      <c r="H57" s="120"/>
      <c r="I57" s="1"/>
      <c r="J57" s="1"/>
      <c r="K57" t="s">
        <v>207</v>
      </c>
      <c r="L57" s="1"/>
      <c r="M57" s="1"/>
      <c r="N57" s="1"/>
      <c r="O57" s="1"/>
      <c r="P57" s="1"/>
      <c r="T57" s="1"/>
    </row>
    <row r="58" spans="1:22" x14ac:dyDescent="0.25">
      <c r="A58" s="6" t="s">
        <v>68</v>
      </c>
      <c r="B58" s="5" t="s">
        <v>35</v>
      </c>
      <c r="C58" s="5" t="s">
        <v>41</v>
      </c>
      <c r="D58" s="32" t="s">
        <v>35</v>
      </c>
      <c r="E58" s="32" t="s">
        <v>35</v>
      </c>
      <c r="F58" s="5" t="s">
        <v>45</v>
      </c>
      <c r="G58" s="78"/>
      <c r="H58" s="120"/>
      <c r="I58" s="1"/>
      <c r="J58" s="1"/>
      <c r="K58" s="1" t="s">
        <v>191</v>
      </c>
      <c r="L58" s="1"/>
      <c r="M58" s="1"/>
      <c r="N58" s="1"/>
      <c r="O58" s="1"/>
      <c r="P58" s="1"/>
      <c r="T58" s="1"/>
    </row>
    <row r="59" spans="1:22" x14ac:dyDescent="0.25">
      <c r="A59" s="6" t="s">
        <v>68</v>
      </c>
      <c r="B59" s="5" t="s">
        <v>35</v>
      </c>
      <c r="C59" s="5" t="s">
        <v>41</v>
      </c>
      <c r="D59" s="32" t="s">
        <v>35</v>
      </c>
      <c r="E59" s="32" t="s">
        <v>35</v>
      </c>
      <c r="F59" s="5" t="s">
        <v>45</v>
      </c>
      <c r="G59" s="78"/>
      <c r="H59" s="120"/>
      <c r="I59" s="1"/>
      <c r="J59" s="1"/>
      <c r="K59" s="1" t="s">
        <v>192</v>
      </c>
      <c r="L59" s="1"/>
      <c r="M59" s="1"/>
      <c r="N59" s="1"/>
      <c r="O59" s="1"/>
      <c r="P59" s="1"/>
      <c r="T59" s="1"/>
    </row>
    <row r="60" spans="1:22" x14ac:dyDescent="0.25">
      <c r="A60" s="6" t="s">
        <v>68</v>
      </c>
      <c r="B60" s="5" t="s">
        <v>35</v>
      </c>
      <c r="C60" s="5" t="s">
        <v>41</v>
      </c>
      <c r="D60" s="32" t="s">
        <v>35</v>
      </c>
      <c r="E60" s="32" t="s">
        <v>35</v>
      </c>
      <c r="F60" s="5" t="s">
        <v>45</v>
      </c>
      <c r="G60" s="78"/>
      <c r="H60" s="120"/>
      <c r="I60" s="1"/>
      <c r="J60" s="1"/>
      <c r="K60" s="1" t="s">
        <v>193</v>
      </c>
      <c r="L60" s="1"/>
      <c r="M60" s="1"/>
      <c r="N60" s="1"/>
      <c r="O60" s="1"/>
      <c r="P60" s="1"/>
      <c r="T60" s="1"/>
    </row>
    <row r="61" spans="1:22" x14ac:dyDescent="0.25">
      <c r="A61" s="6" t="s">
        <v>68</v>
      </c>
      <c r="B61" s="5" t="s">
        <v>35</v>
      </c>
      <c r="C61" s="5" t="s">
        <v>41</v>
      </c>
      <c r="D61" s="32" t="s">
        <v>35</v>
      </c>
      <c r="E61" s="32" t="s">
        <v>35</v>
      </c>
      <c r="F61" s="5" t="s">
        <v>45</v>
      </c>
      <c r="G61" s="78"/>
      <c r="H61" s="120"/>
      <c r="I61" s="1"/>
      <c r="J61" s="1"/>
      <c r="K61" s="507" t="s">
        <v>486</v>
      </c>
      <c r="L61" s="507"/>
      <c r="M61" s="507"/>
      <c r="N61" s="507"/>
      <c r="O61" s="507"/>
      <c r="P61" s="507"/>
      <c r="Q61" s="507"/>
      <c r="R61" s="507"/>
      <c r="S61" s="507"/>
      <c r="T61" s="507"/>
      <c r="U61" s="507"/>
      <c r="V61" s="507"/>
    </row>
    <row r="62" spans="1:22" s="16" customFormat="1" ht="15.75" thickBot="1" x14ac:dyDescent="0.3">
      <c r="A62" s="6" t="s">
        <v>68</v>
      </c>
      <c r="B62" s="5" t="s">
        <v>35</v>
      </c>
      <c r="C62" s="38" t="s">
        <v>41</v>
      </c>
      <c r="D62" s="32" t="s">
        <v>35</v>
      </c>
      <c r="E62" s="32" t="s">
        <v>35</v>
      </c>
      <c r="F62" s="38" t="s">
        <v>45</v>
      </c>
      <c r="G62" s="86"/>
      <c r="H62" s="120"/>
      <c r="I62" s="27"/>
      <c r="J62" s="37"/>
      <c r="K62" s="19" t="s">
        <v>195</v>
      </c>
      <c r="L62" s="37"/>
      <c r="M62" s="37"/>
      <c r="N62" s="37"/>
      <c r="O62" s="37"/>
      <c r="P62" s="37"/>
      <c r="Q62" s="37"/>
      <c r="R62" s="37"/>
      <c r="S62" s="37"/>
      <c r="T62" s="37"/>
      <c r="U62" s="37"/>
      <c r="V62" s="37"/>
    </row>
    <row r="63" spans="1:22" ht="15.75" thickBot="1" x14ac:dyDescent="0.3">
      <c r="A63" s="6" t="s">
        <v>68</v>
      </c>
      <c r="B63" s="34" t="s">
        <v>35</v>
      </c>
      <c r="C63" s="34" t="s">
        <v>41</v>
      </c>
      <c r="D63" s="32" t="s">
        <v>40</v>
      </c>
      <c r="E63" s="32" t="s">
        <v>35</v>
      </c>
      <c r="F63" s="34" t="s">
        <v>37</v>
      </c>
      <c r="G63" s="100"/>
      <c r="H63" s="123"/>
      <c r="I63" s="501" t="s">
        <v>190</v>
      </c>
      <c r="J63" s="502"/>
      <c r="K63" s="502"/>
      <c r="L63" s="502"/>
      <c r="M63" s="502"/>
      <c r="N63" s="502"/>
      <c r="O63" s="502"/>
      <c r="P63" s="502"/>
      <c r="Q63" s="502"/>
      <c r="R63" s="502"/>
      <c r="S63" s="502"/>
      <c r="T63" s="502"/>
      <c r="U63" s="502"/>
      <c r="V63" s="503"/>
    </row>
    <row r="64" spans="1:22" ht="15.75" thickBot="1" x14ac:dyDescent="0.3">
      <c r="A64" s="6" t="s">
        <v>68</v>
      </c>
      <c r="B64" s="5" t="s">
        <v>35</v>
      </c>
      <c r="C64" s="5" t="s">
        <v>262</v>
      </c>
      <c r="D64" s="32" t="s">
        <v>35</v>
      </c>
      <c r="E64" s="32" t="s">
        <v>35</v>
      </c>
      <c r="F64" s="5" t="s">
        <v>260</v>
      </c>
      <c r="G64" s="78"/>
      <c r="H64" s="120"/>
      <c r="I64" s="1"/>
      <c r="J64" s="1"/>
      <c r="K64" s="1"/>
      <c r="L64" s="1"/>
      <c r="M64" s="1"/>
      <c r="N64" s="1"/>
      <c r="O64" s="1"/>
      <c r="P64" s="1"/>
      <c r="T64" s="1"/>
    </row>
    <row r="65" spans="1:22" s="33" customFormat="1" ht="15.75" thickBot="1" x14ac:dyDescent="0.3">
      <c r="A65" s="26" t="s">
        <v>68</v>
      </c>
      <c r="B65" s="26" t="s">
        <v>38</v>
      </c>
      <c r="C65" s="26" t="s">
        <v>38</v>
      </c>
      <c r="D65" s="32" t="s">
        <v>35</v>
      </c>
      <c r="E65" s="32" t="s">
        <v>35</v>
      </c>
      <c r="F65" s="26" t="s">
        <v>38</v>
      </c>
      <c r="G65" s="98"/>
      <c r="H65" s="92"/>
      <c r="I65" s="87" t="s">
        <v>222</v>
      </c>
      <c r="J65" s="88"/>
      <c r="K65" s="88"/>
      <c r="L65" s="88"/>
      <c r="M65" s="88"/>
      <c r="N65" s="88"/>
      <c r="O65" s="88"/>
      <c r="P65" s="88"/>
      <c r="Q65" s="89"/>
      <c r="R65" s="89"/>
      <c r="S65" s="89"/>
      <c r="T65" s="88"/>
      <c r="U65" s="89"/>
      <c r="V65" s="90"/>
    </row>
    <row r="66" spans="1:22" x14ac:dyDescent="0.25">
      <c r="A66" s="6" t="s">
        <v>68</v>
      </c>
      <c r="B66" s="5" t="s">
        <v>65</v>
      </c>
      <c r="C66" s="5" t="s">
        <v>165</v>
      </c>
      <c r="D66" s="32" t="s">
        <v>35</v>
      </c>
      <c r="E66" s="32" t="s">
        <v>35</v>
      </c>
      <c r="F66" s="5" t="s">
        <v>306</v>
      </c>
      <c r="G66" s="78"/>
      <c r="H66" s="173">
        <f>'Broker &amp; Insured Information'!$E$49</f>
        <v>0</v>
      </c>
      <c r="I66" s="1"/>
      <c r="J66" s="4" t="s">
        <v>73</v>
      </c>
      <c r="K66" s="2"/>
      <c r="L66" s="2"/>
      <c r="M66" s="2"/>
      <c r="N66" s="2"/>
      <c r="O66" s="2"/>
      <c r="P66" s="2"/>
      <c r="T66" s="2"/>
    </row>
    <row r="67" spans="1:22" x14ac:dyDescent="0.25">
      <c r="A67" s="6" t="str">
        <f>IF(OR('Broker &amp; Insured Information'!$E$49="Yes",'Broker &amp; Insured Information'!$E$49=""),"Show","Hide")</f>
        <v>Show</v>
      </c>
      <c r="B67" s="5" t="s">
        <v>40</v>
      </c>
      <c r="C67" s="5" t="s">
        <v>43</v>
      </c>
      <c r="D67" s="32" t="s">
        <v>35</v>
      </c>
      <c r="E67" s="32" t="s">
        <v>35</v>
      </c>
      <c r="F67" s="5" t="s">
        <v>38</v>
      </c>
      <c r="G67" s="78"/>
      <c r="H67" s="124"/>
      <c r="I67" s="1"/>
      <c r="J67" s="504" t="s">
        <v>303</v>
      </c>
      <c r="K67" s="504"/>
      <c r="L67" s="504"/>
      <c r="M67" s="504"/>
      <c r="N67" s="504"/>
      <c r="O67" s="504"/>
      <c r="P67" s="504"/>
      <c r="Q67" s="504"/>
      <c r="R67" s="504"/>
      <c r="S67" s="504"/>
      <c r="T67" s="504"/>
      <c r="U67" s="504"/>
      <c r="V67" s="504"/>
    </row>
    <row r="68" spans="1:22" x14ac:dyDescent="0.25">
      <c r="A68" s="6" t="str">
        <f>IF(OR('Broker &amp; Insured Information'!$E$49="Yes",'Broker &amp; Insured Information'!$E$49=""),"Show","Hide")</f>
        <v>Show</v>
      </c>
      <c r="B68" s="5" t="s">
        <v>40</v>
      </c>
      <c r="C68" s="5" t="s">
        <v>43</v>
      </c>
      <c r="D68" s="32" t="s">
        <v>40</v>
      </c>
      <c r="E68" s="32" t="s">
        <v>35</v>
      </c>
      <c r="F68" s="5" t="s">
        <v>44</v>
      </c>
      <c r="G68" s="78"/>
      <c r="H68" s="210"/>
      <c r="I68" s="1"/>
      <c r="J68" s="1"/>
      <c r="K68" s="1" t="s">
        <v>1</v>
      </c>
      <c r="L68" s="1"/>
      <c r="M68" s="1"/>
      <c r="N68" s="1"/>
      <c r="O68" s="1"/>
      <c r="P68" s="1"/>
      <c r="T68" s="1"/>
    </row>
    <row r="69" spans="1:22" x14ac:dyDescent="0.25">
      <c r="A69" s="6" t="str">
        <f>IF(OR('Broker &amp; Insured Information'!$E$49="Yes",'Broker &amp; Insured Information'!$E$49=""),"Show","Hide")</f>
        <v>Show</v>
      </c>
      <c r="B69" s="5" t="s">
        <v>40</v>
      </c>
      <c r="C69" s="5" t="s">
        <v>43</v>
      </c>
      <c r="D69" s="32" t="s">
        <v>40</v>
      </c>
      <c r="E69" s="32" t="s">
        <v>35</v>
      </c>
      <c r="F69" s="5" t="s">
        <v>44</v>
      </c>
      <c r="G69" s="78"/>
      <c r="H69" s="210"/>
      <c r="I69" s="1"/>
      <c r="J69" s="1"/>
      <c r="K69" s="1" t="s">
        <v>2</v>
      </c>
      <c r="L69" s="1"/>
      <c r="M69" s="1"/>
      <c r="N69" s="1"/>
      <c r="O69" s="1"/>
      <c r="P69" s="1"/>
      <c r="T69" s="1"/>
    </row>
    <row r="70" spans="1:22" x14ac:dyDescent="0.25">
      <c r="A70" s="6" t="str">
        <f>IF(OR('Broker &amp; Insured Information'!$E$49="Yes",'Broker &amp; Insured Information'!$E$49=""),"Show","Hide")</f>
        <v>Show</v>
      </c>
      <c r="B70" s="5" t="s">
        <v>40</v>
      </c>
      <c r="C70" s="5" t="s">
        <v>43</v>
      </c>
      <c r="D70" s="32" t="s">
        <v>40</v>
      </c>
      <c r="E70" s="32" t="s">
        <v>35</v>
      </c>
      <c r="F70" s="5" t="s">
        <v>39</v>
      </c>
      <c r="G70" s="78"/>
      <c r="H70" s="210"/>
      <c r="I70" s="1"/>
      <c r="J70" s="1"/>
      <c r="K70" s="1" t="s">
        <v>3</v>
      </c>
      <c r="L70" s="1"/>
      <c r="M70" s="1"/>
      <c r="N70" s="1"/>
      <c r="O70" s="1"/>
      <c r="P70" s="1"/>
      <c r="T70" s="1"/>
    </row>
    <row r="71" spans="1:22" x14ac:dyDescent="0.25">
      <c r="A71" s="6" t="str">
        <f>IF(OR('Broker &amp; Insured Information'!$E$49="Yes",'Broker &amp; Insured Information'!$E$49=""),"Show","Hide")</f>
        <v>Show</v>
      </c>
      <c r="B71" s="5" t="s">
        <v>40</v>
      </c>
      <c r="C71" s="5" t="s">
        <v>43</v>
      </c>
      <c r="D71" s="32" t="s">
        <v>40</v>
      </c>
      <c r="E71" s="32" t="s">
        <v>35</v>
      </c>
      <c r="F71" s="5" t="s">
        <v>39</v>
      </c>
      <c r="G71" s="78"/>
      <c r="H71" s="210"/>
      <c r="I71" s="1"/>
      <c r="J71" s="1"/>
      <c r="K71" s="1" t="s">
        <v>4</v>
      </c>
      <c r="L71" s="1"/>
      <c r="M71" s="1"/>
      <c r="N71" s="1"/>
      <c r="O71" s="1"/>
      <c r="P71" s="1"/>
      <c r="T71" s="1"/>
    </row>
    <row r="72" spans="1:22" x14ac:dyDescent="0.25">
      <c r="A72" s="6" t="str">
        <f>IF(OR('Broker &amp; Insured Information'!$E$49="Yes",'Broker &amp; Insured Information'!$E$49=""),"Show","Hide")</f>
        <v>Show</v>
      </c>
      <c r="B72" s="5" t="s">
        <v>40</v>
      </c>
      <c r="C72" s="5" t="s">
        <v>43</v>
      </c>
      <c r="D72" s="32" t="s">
        <v>40</v>
      </c>
      <c r="E72" s="32" t="s">
        <v>35</v>
      </c>
      <c r="F72" s="5" t="s">
        <v>54</v>
      </c>
      <c r="G72" s="78"/>
      <c r="H72" s="210"/>
      <c r="I72" s="1"/>
      <c r="J72" s="1"/>
      <c r="K72" s="1" t="s">
        <v>5</v>
      </c>
      <c r="L72" s="1"/>
      <c r="M72" s="1"/>
      <c r="N72" s="1"/>
      <c r="O72" s="1"/>
      <c r="P72" s="1"/>
      <c r="T72" s="1"/>
    </row>
    <row r="73" spans="1:22" x14ac:dyDescent="0.25">
      <c r="A73" s="6" t="str">
        <f>IF(OR('Broker &amp; Insured Information'!$E$49="Yes",'Broker &amp; Insured Information'!$E$49=""),"Show","Hide")</f>
        <v>Show</v>
      </c>
      <c r="B73" s="5" t="s">
        <v>40</v>
      </c>
      <c r="C73" s="5" t="s">
        <v>43</v>
      </c>
      <c r="D73" s="32" t="s">
        <v>40</v>
      </c>
      <c r="E73" s="32" t="s">
        <v>35</v>
      </c>
      <c r="F73" s="5" t="s">
        <v>54</v>
      </c>
      <c r="G73" s="78"/>
      <c r="H73" s="210"/>
      <c r="I73" s="1"/>
      <c r="J73" s="83"/>
      <c r="K73" s="83" t="s">
        <v>320</v>
      </c>
      <c r="L73" s="83"/>
      <c r="M73" s="83"/>
      <c r="N73" s="1"/>
      <c r="O73" s="1"/>
      <c r="P73" s="1"/>
      <c r="T73" s="1"/>
    </row>
    <row r="74" spans="1:22" ht="15.75" thickBot="1" x14ac:dyDescent="0.3">
      <c r="A74" s="6" t="s">
        <v>68</v>
      </c>
      <c r="B74" s="5" t="s">
        <v>35</v>
      </c>
      <c r="C74" s="5" t="s">
        <v>262</v>
      </c>
      <c r="D74" s="32" t="s">
        <v>35</v>
      </c>
      <c r="E74" s="32" t="s">
        <v>35</v>
      </c>
      <c r="F74" s="5" t="s">
        <v>260</v>
      </c>
      <c r="G74" s="78"/>
      <c r="H74" s="122"/>
      <c r="I74" s="1"/>
      <c r="J74" s="1"/>
      <c r="K74" s="1"/>
      <c r="L74" s="1"/>
      <c r="M74" s="1"/>
      <c r="N74" s="1"/>
      <c r="O74" s="1"/>
      <c r="P74" s="1"/>
      <c r="T74" s="1"/>
    </row>
    <row r="75" spans="1:22" s="33" customFormat="1" ht="15.75" thickBot="1" x14ac:dyDescent="0.3">
      <c r="A75" s="26" t="s">
        <v>68</v>
      </c>
      <c r="B75" s="26" t="s">
        <v>38</v>
      </c>
      <c r="C75" s="26" t="s">
        <v>38</v>
      </c>
      <c r="D75" s="32" t="s">
        <v>35</v>
      </c>
      <c r="E75" s="32" t="s">
        <v>35</v>
      </c>
      <c r="F75" s="26" t="s">
        <v>38</v>
      </c>
      <c r="G75" s="98"/>
      <c r="H75" s="125"/>
      <c r="I75" s="87" t="s">
        <v>221</v>
      </c>
      <c r="J75" s="88"/>
      <c r="K75" s="88"/>
      <c r="L75" s="88"/>
      <c r="M75" s="88"/>
      <c r="N75" s="88"/>
      <c r="O75" s="88"/>
      <c r="P75" s="88"/>
      <c r="Q75" s="89"/>
      <c r="R75" s="89"/>
      <c r="S75" s="89"/>
      <c r="T75" s="88"/>
      <c r="U75" s="89"/>
      <c r="V75" s="90"/>
    </row>
    <row r="76" spans="1:22" s="33" customFormat="1" x14ac:dyDescent="0.25">
      <c r="A76" s="34" t="s">
        <v>68</v>
      </c>
      <c r="B76" s="35" t="s">
        <v>35</v>
      </c>
      <c r="C76" s="35" t="s">
        <v>41</v>
      </c>
      <c r="D76" s="32" t="s">
        <v>35</v>
      </c>
      <c r="E76" s="32" t="s">
        <v>35</v>
      </c>
      <c r="F76" s="5" t="s">
        <v>306</v>
      </c>
      <c r="G76" s="101"/>
      <c r="H76" s="126">
        <f>'Broker &amp; Insured Information'!$G$26</f>
        <v>0</v>
      </c>
      <c r="I76" s="11"/>
      <c r="J76" s="36" t="s">
        <v>101</v>
      </c>
      <c r="K76" s="36"/>
      <c r="L76" s="11"/>
      <c r="M76" s="11"/>
      <c r="N76" s="11"/>
      <c r="O76" s="11"/>
      <c r="P76" s="11"/>
      <c r="Q76" s="11"/>
      <c r="R76" s="11"/>
      <c r="S76" s="11"/>
      <c r="T76" s="11"/>
      <c r="U76" s="11"/>
      <c r="V76" s="11"/>
    </row>
    <row r="77" spans="1:22" x14ac:dyDescent="0.25">
      <c r="A77" s="6" t="str">
        <f>IF(OR('Broker &amp; Insured Information'!$G$26&lt;&gt;0,'Broker &amp; Insured Information'!$G$26=""),"Show","Hide")</f>
        <v>Show</v>
      </c>
      <c r="B77" s="5" t="s">
        <v>40</v>
      </c>
      <c r="C77" s="5" t="s">
        <v>228</v>
      </c>
      <c r="D77" s="32" t="s">
        <v>40</v>
      </c>
      <c r="E77" s="32" t="s">
        <v>35</v>
      </c>
      <c r="F77" s="5" t="s">
        <v>54</v>
      </c>
      <c r="G77" s="78"/>
      <c r="H77" s="112"/>
      <c r="I77" s="1"/>
      <c r="J77" s="1" t="s">
        <v>119</v>
      </c>
      <c r="K77" s="1"/>
      <c r="L77" s="1"/>
      <c r="M77" s="1"/>
      <c r="N77" s="1"/>
      <c r="O77" s="1"/>
      <c r="P77" s="1"/>
      <c r="T77" s="1"/>
    </row>
    <row r="78" spans="1:22" x14ac:dyDescent="0.25">
      <c r="A78" s="6" t="str">
        <f>IF(OR('Broker &amp; Insured Information'!$G$26&lt;&gt;0,'Broker &amp; Insured Information'!$G$26=""),"Show","Hide")</f>
        <v>Show</v>
      </c>
      <c r="B78" s="5" t="s">
        <v>40</v>
      </c>
      <c r="C78" s="5" t="s">
        <v>228</v>
      </c>
      <c r="D78" s="32" t="s">
        <v>40</v>
      </c>
      <c r="E78" s="32" t="s">
        <v>35</v>
      </c>
      <c r="F78" s="5" t="s">
        <v>54</v>
      </c>
      <c r="G78" s="78"/>
      <c r="H78" s="112"/>
      <c r="I78" s="1"/>
      <c r="J78" s="1" t="s">
        <v>120</v>
      </c>
      <c r="K78" s="1"/>
      <c r="L78" s="1"/>
      <c r="M78" s="1"/>
      <c r="N78" s="1"/>
      <c r="O78" s="1"/>
      <c r="P78" s="1"/>
      <c r="T78" s="1"/>
    </row>
    <row r="79" spans="1:22" x14ac:dyDescent="0.25">
      <c r="A79" s="6" t="str">
        <f>IF(OR('Broker &amp; Insured Information'!$G$26&lt;&gt;0,'Broker &amp; Insured Information'!$G$26=""),"Show","Hide")</f>
        <v>Show</v>
      </c>
      <c r="B79" s="5" t="s">
        <v>40</v>
      </c>
      <c r="C79" s="5" t="s">
        <v>228</v>
      </c>
      <c r="D79" s="32" t="s">
        <v>40</v>
      </c>
      <c r="E79" s="32" t="s">
        <v>35</v>
      </c>
      <c r="F79" s="5" t="s">
        <v>54</v>
      </c>
      <c r="G79" s="78"/>
      <c r="H79" s="112"/>
      <c r="I79" s="1"/>
      <c r="J79" s="1" t="s">
        <v>121</v>
      </c>
      <c r="K79" s="1"/>
      <c r="L79" s="1"/>
      <c r="M79" s="1"/>
      <c r="N79" s="1"/>
      <c r="O79" s="1"/>
      <c r="P79" s="1"/>
      <c r="T79" s="1"/>
    </row>
    <row r="80" spans="1:22" x14ac:dyDescent="0.25">
      <c r="A80" s="6" t="str">
        <f>IF(OR('Broker &amp; Insured Information'!$G$26&lt;&gt;0,'Broker &amp; Insured Information'!$G$26=""),"Show","Hide")</f>
        <v>Show</v>
      </c>
      <c r="B80" s="5" t="s">
        <v>40</v>
      </c>
      <c r="C80" s="5" t="s">
        <v>228</v>
      </c>
      <c r="D80" s="32" t="s">
        <v>40</v>
      </c>
      <c r="E80" s="32" t="s">
        <v>35</v>
      </c>
      <c r="F80" s="5" t="s">
        <v>54</v>
      </c>
      <c r="G80" s="78"/>
      <c r="H80" s="112"/>
      <c r="I80" s="1"/>
      <c r="J80" s="1"/>
      <c r="K80" s="1" t="s">
        <v>122</v>
      </c>
      <c r="L80" s="1"/>
      <c r="M80" s="1"/>
      <c r="N80" s="1"/>
      <c r="O80" s="1"/>
      <c r="P80" s="1"/>
      <c r="T80" s="1"/>
    </row>
    <row r="81" spans="1:22" x14ac:dyDescent="0.25">
      <c r="A81" s="6" t="s">
        <v>68</v>
      </c>
      <c r="B81" s="5" t="s">
        <v>65</v>
      </c>
      <c r="C81" s="5" t="s">
        <v>41</v>
      </c>
      <c r="D81" s="32" t="s">
        <v>35</v>
      </c>
      <c r="E81" s="32" t="s">
        <v>35</v>
      </c>
      <c r="F81" s="5" t="s">
        <v>306</v>
      </c>
      <c r="G81" s="78"/>
      <c r="H81" s="127">
        <f>'Broker &amp; Insured Information'!$G$34</f>
        <v>0</v>
      </c>
      <c r="I81" s="1"/>
      <c r="J81" s="1" t="s">
        <v>75</v>
      </c>
      <c r="K81" s="1"/>
      <c r="L81" s="1"/>
      <c r="M81" s="1"/>
      <c r="N81" s="1"/>
      <c r="O81" s="1"/>
      <c r="P81" s="1"/>
      <c r="T81" s="1"/>
    </row>
    <row r="82" spans="1:22" x14ac:dyDescent="0.25">
      <c r="A82" s="6" t="str">
        <f>IF(OR('Broker &amp; Insured Information'!$G$34="Yes",'Broker &amp; Insured Information'!$G$34=""),"Show","Hide")</f>
        <v>Show</v>
      </c>
      <c r="B82" s="5" t="s">
        <v>40</v>
      </c>
      <c r="C82" s="5" t="s">
        <v>47</v>
      </c>
      <c r="D82" s="32" t="s">
        <v>40</v>
      </c>
      <c r="E82" s="32" t="s">
        <v>35</v>
      </c>
      <c r="F82" s="5" t="s">
        <v>39</v>
      </c>
      <c r="G82" s="78"/>
      <c r="H82" s="112"/>
      <c r="I82" s="1"/>
      <c r="J82" s="1"/>
      <c r="K82" s="1" t="s">
        <v>187</v>
      </c>
      <c r="L82" s="1"/>
      <c r="M82" s="1"/>
      <c r="N82" s="1"/>
      <c r="O82" s="1"/>
      <c r="P82" s="1"/>
      <c r="T82" s="1"/>
    </row>
    <row r="83" spans="1:22" x14ac:dyDescent="0.25">
      <c r="A83" s="6" t="str">
        <f>IF(OR('Broker &amp; Insured Information'!$G$34="Yes",'Broker &amp; Insured Information'!$G$34=""),"Show","Hide")</f>
        <v>Show</v>
      </c>
      <c r="B83" s="5" t="s">
        <v>40</v>
      </c>
      <c r="C83" s="5" t="s">
        <v>47</v>
      </c>
      <c r="D83" s="32" t="s">
        <v>40</v>
      </c>
      <c r="E83" s="32" t="s">
        <v>35</v>
      </c>
      <c r="F83" s="5" t="s">
        <v>39</v>
      </c>
      <c r="G83" s="78"/>
      <c r="H83" s="112"/>
      <c r="I83" s="1"/>
      <c r="J83" s="1"/>
      <c r="K83" s="1"/>
      <c r="L83" s="1" t="s">
        <v>186</v>
      </c>
      <c r="M83" s="1"/>
      <c r="N83" s="1"/>
      <c r="O83" s="1"/>
      <c r="P83" s="1"/>
      <c r="T83" s="1"/>
    </row>
    <row r="84" spans="1:22" x14ac:dyDescent="0.25">
      <c r="A84" s="6" t="str">
        <f>IF(OR('Broker &amp; Insured Information'!$G$34="Yes",'Broker &amp; Insured Information'!$G$34=""),"Show","Hide")</f>
        <v>Show</v>
      </c>
      <c r="B84" s="5" t="s">
        <v>40</v>
      </c>
      <c r="C84" s="5" t="s">
        <v>47</v>
      </c>
      <c r="D84" s="32" t="s">
        <v>40</v>
      </c>
      <c r="E84" s="32" t="s">
        <v>35</v>
      </c>
      <c r="F84" s="5" t="s">
        <v>44</v>
      </c>
      <c r="G84" s="78"/>
      <c r="H84" s="112"/>
      <c r="I84" s="1"/>
      <c r="J84" s="1"/>
      <c r="K84" s="1" t="s">
        <v>227</v>
      </c>
      <c r="L84" s="1"/>
      <c r="M84" s="1"/>
      <c r="N84" s="1"/>
      <c r="O84" s="1"/>
      <c r="P84" s="1"/>
      <c r="T84" s="1"/>
    </row>
    <row r="85" spans="1:22" x14ac:dyDescent="0.25">
      <c r="A85" s="6" t="str">
        <f>IF(OR('Broker &amp; Insured Information'!$G$34="Yes",'Broker &amp; Insured Information'!$G$34=""),"Show","Hide")</f>
        <v>Show</v>
      </c>
      <c r="B85" s="5" t="s">
        <v>40</v>
      </c>
      <c r="C85" s="5" t="s">
        <v>47</v>
      </c>
      <c r="D85" s="32" t="s">
        <v>40</v>
      </c>
      <c r="E85" s="32" t="s">
        <v>35</v>
      </c>
      <c r="F85" s="5" t="s">
        <v>54</v>
      </c>
      <c r="G85" s="78"/>
      <c r="H85" s="112"/>
      <c r="I85" s="1"/>
      <c r="J85" s="1"/>
      <c r="K85" s="1"/>
      <c r="L85" s="1" t="s">
        <v>123</v>
      </c>
      <c r="M85" s="1"/>
      <c r="N85" s="1"/>
      <c r="O85" s="1"/>
      <c r="P85" s="1"/>
      <c r="T85" s="1"/>
    </row>
    <row r="86" spans="1:22" x14ac:dyDescent="0.25">
      <c r="A86" s="6" t="str">
        <f>IF(OR('Broker &amp; Insured Information'!$G$34="Yes",'Broker &amp; Insured Information'!$G$34=""),"Show","Hide")</f>
        <v>Show</v>
      </c>
      <c r="B86" s="5" t="s">
        <v>40</v>
      </c>
      <c r="C86" s="5" t="s">
        <v>47</v>
      </c>
      <c r="D86" s="32" t="s">
        <v>40</v>
      </c>
      <c r="E86" s="32" t="s">
        <v>35</v>
      </c>
      <c r="F86" s="5" t="s">
        <v>54</v>
      </c>
      <c r="G86" s="78"/>
      <c r="H86" s="112"/>
      <c r="I86" s="1"/>
      <c r="K86" s="1" t="s">
        <v>124</v>
      </c>
      <c r="L86" s="1"/>
      <c r="M86" s="1"/>
      <c r="N86" s="1"/>
      <c r="O86" s="1"/>
      <c r="P86" s="1"/>
      <c r="T86" s="1"/>
    </row>
    <row r="87" spans="1:22" x14ac:dyDescent="0.25">
      <c r="A87" s="6" t="str">
        <f>IF(OR('Broker &amp; Insured Information'!$G$34="Yes",'Broker &amp; Insured Information'!$G$34=""),"Show","Hide")</f>
        <v>Show</v>
      </c>
      <c r="B87" s="5" t="s">
        <v>40</v>
      </c>
      <c r="C87" s="5" t="s">
        <v>47</v>
      </c>
      <c r="D87" s="32" t="s">
        <v>40</v>
      </c>
      <c r="E87" s="32" t="s">
        <v>35</v>
      </c>
      <c r="F87" s="5" t="s">
        <v>39</v>
      </c>
      <c r="G87" s="78"/>
      <c r="H87" s="112"/>
      <c r="I87" s="1"/>
      <c r="J87" s="1"/>
      <c r="L87" s="1" t="s">
        <v>46</v>
      </c>
      <c r="M87" s="1"/>
      <c r="N87" s="1"/>
      <c r="O87" s="1"/>
      <c r="P87" s="1"/>
      <c r="T87" s="1"/>
    </row>
    <row r="88" spans="1:22" ht="15.75" thickBot="1" x14ac:dyDescent="0.3">
      <c r="A88" s="6" t="s">
        <v>68</v>
      </c>
      <c r="B88" s="5" t="s">
        <v>35</v>
      </c>
      <c r="C88" s="5" t="s">
        <v>262</v>
      </c>
      <c r="D88" s="32" t="s">
        <v>35</v>
      </c>
      <c r="E88" s="32" t="s">
        <v>35</v>
      </c>
      <c r="F88" s="5" t="s">
        <v>260</v>
      </c>
      <c r="G88" s="78"/>
      <c r="H88" s="120"/>
      <c r="I88" s="1"/>
      <c r="J88" s="1"/>
      <c r="L88" s="1"/>
      <c r="M88" s="1"/>
      <c r="N88" s="1"/>
      <c r="O88" s="1"/>
      <c r="P88" s="1"/>
      <c r="T88" s="1"/>
    </row>
    <row r="89" spans="1:22" ht="15.75" thickBot="1" x14ac:dyDescent="0.3">
      <c r="A89" s="6" t="s">
        <v>68</v>
      </c>
      <c r="B89" s="5" t="s">
        <v>38</v>
      </c>
      <c r="C89" s="5" t="s">
        <v>38</v>
      </c>
      <c r="D89" s="32" t="s">
        <v>35</v>
      </c>
      <c r="E89" s="32" t="s">
        <v>35</v>
      </c>
      <c r="F89" s="5" t="s">
        <v>38</v>
      </c>
      <c r="G89" s="98"/>
      <c r="H89" s="92"/>
      <c r="I89" s="87" t="s">
        <v>220</v>
      </c>
      <c r="J89" s="88"/>
      <c r="K89" s="88"/>
      <c r="L89" s="88"/>
      <c r="M89" s="88"/>
      <c r="N89" s="88"/>
      <c r="O89" s="88"/>
      <c r="P89" s="88"/>
      <c r="Q89" s="89"/>
      <c r="R89" s="89"/>
      <c r="S89" s="89"/>
      <c r="T89" s="88"/>
      <c r="U89" s="89"/>
      <c r="V89" s="90"/>
    </row>
    <row r="90" spans="1:22" x14ac:dyDescent="0.25">
      <c r="A90" s="6" t="s">
        <v>68</v>
      </c>
      <c r="B90" s="5" t="s">
        <v>65</v>
      </c>
      <c r="C90" s="5" t="s">
        <v>41</v>
      </c>
      <c r="D90" s="32" t="s">
        <v>35</v>
      </c>
      <c r="E90" s="32" t="s">
        <v>35</v>
      </c>
      <c r="F90" s="5" t="s">
        <v>306</v>
      </c>
      <c r="G90" s="78"/>
      <c r="H90" s="127">
        <f>'Broker &amp; Insured Information'!$G$27</f>
        <v>0</v>
      </c>
      <c r="I90" s="1"/>
      <c r="J90" s="1" t="s">
        <v>125</v>
      </c>
      <c r="K90" s="1"/>
      <c r="L90" s="1"/>
      <c r="M90" s="1"/>
      <c r="N90" s="1"/>
      <c r="O90" s="1"/>
      <c r="P90" s="1"/>
      <c r="T90" s="1"/>
    </row>
    <row r="91" spans="1:22" x14ac:dyDescent="0.25">
      <c r="A91" s="6" t="str">
        <f>IF(OR('Broker &amp; Insured Information'!$G$27="Yes",'Broker &amp; Insured Information'!$G$27=""),"Show","Hide")</f>
        <v>Show</v>
      </c>
      <c r="B91" s="5" t="s">
        <v>40</v>
      </c>
      <c r="C91" s="5" t="s">
        <v>48</v>
      </c>
      <c r="D91" s="32" t="s">
        <v>40</v>
      </c>
      <c r="E91" s="32" t="s">
        <v>35</v>
      </c>
      <c r="F91" s="5" t="s">
        <v>39</v>
      </c>
      <c r="G91" s="78"/>
      <c r="H91" s="112"/>
      <c r="I91" s="1"/>
      <c r="J91" s="1" t="s">
        <v>482</v>
      </c>
      <c r="K91" s="1"/>
      <c r="L91" s="1"/>
      <c r="M91" s="1"/>
      <c r="N91" s="1"/>
      <c r="O91" s="1"/>
      <c r="P91" s="1"/>
      <c r="T91" s="1"/>
    </row>
    <row r="92" spans="1:22" x14ac:dyDescent="0.25">
      <c r="A92" s="6" t="str">
        <f>IF(OR('Broker &amp; Insured Information'!$G$27="Yes",'Broker &amp; Insured Information'!$G$27=""),"Show","Hide")</f>
        <v>Show</v>
      </c>
      <c r="B92" s="5" t="s">
        <v>40</v>
      </c>
      <c r="C92" s="5" t="s">
        <v>48</v>
      </c>
      <c r="D92" s="32" t="s">
        <v>40</v>
      </c>
      <c r="E92" s="32" t="s">
        <v>35</v>
      </c>
      <c r="F92" s="5" t="s">
        <v>39</v>
      </c>
      <c r="G92" s="78"/>
      <c r="H92" s="112"/>
      <c r="I92" s="1"/>
      <c r="J92" s="1" t="s">
        <v>483</v>
      </c>
      <c r="K92" s="1"/>
      <c r="L92" s="1"/>
      <c r="M92" s="1"/>
      <c r="N92" s="1"/>
      <c r="O92" s="1"/>
      <c r="P92" s="1"/>
      <c r="T92" s="1"/>
    </row>
    <row r="93" spans="1:22" x14ac:dyDescent="0.25">
      <c r="A93" s="6" t="str">
        <f>IF(OR('Broker &amp; Insured Information'!$G$27="Yes",'Broker &amp; Insured Information'!$G$27=""),"Show","Hide")</f>
        <v>Show</v>
      </c>
      <c r="B93" s="5" t="s">
        <v>40</v>
      </c>
      <c r="C93" s="5" t="s">
        <v>48</v>
      </c>
      <c r="D93" s="32" t="s">
        <v>40</v>
      </c>
      <c r="E93" s="32" t="s">
        <v>35</v>
      </c>
      <c r="F93" s="5" t="s">
        <v>54</v>
      </c>
      <c r="G93" s="78"/>
      <c r="H93" s="112"/>
      <c r="I93" s="1"/>
      <c r="J93" s="1" t="s">
        <v>126</v>
      </c>
      <c r="K93" s="1"/>
      <c r="L93" s="1"/>
      <c r="M93" s="1"/>
      <c r="N93" s="1"/>
      <c r="O93" s="1"/>
      <c r="P93" s="1"/>
      <c r="T93" s="1"/>
    </row>
    <row r="94" spans="1:22" x14ac:dyDescent="0.25">
      <c r="A94" s="6" t="str">
        <f>IF(OR('Broker &amp; Insured Information'!$G$27="Yes",'Broker &amp; Insured Information'!$G$27=""),"Show","Hide")</f>
        <v>Show</v>
      </c>
      <c r="B94" s="5" t="s">
        <v>40</v>
      </c>
      <c r="C94" s="5" t="s">
        <v>48</v>
      </c>
      <c r="D94" s="32" t="s">
        <v>40</v>
      </c>
      <c r="E94" s="32" t="s">
        <v>35</v>
      </c>
      <c r="F94" s="5" t="s">
        <v>54</v>
      </c>
      <c r="G94" s="78"/>
      <c r="H94" s="112"/>
      <c r="I94" s="1"/>
      <c r="J94" s="1" t="s">
        <v>127</v>
      </c>
      <c r="K94" s="1"/>
      <c r="L94" s="1"/>
      <c r="M94" s="1"/>
      <c r="N94" s="1"/>
      <c r="O94" s="1"/>
      <c r="P94" s="1"/>
      <c r="T94" s="1"/>
    </row>
    <row r="95" spans="1:22" x14ac:dyDescent="0.25">
      <c r="A95" s="6" t="str">
        <f>IF(OR('Broker &amp; Insured Information'!$G$27="Yes",'Broker &amp; Insured Information'!$G$27=""),"Show","Hide")</f>
        <v>Show</v>
      </c>
      <c r="B95" s="5" t="s">
        <v>40</v>
      </c>
      <c r="C95" s="5" t="s">
        <v>48</v>
      </c>
      <c r="D95" s="32" t="s">
        <v>40</v>
      </c>
      <c r="E95" s="32" t="s">
        <v>35</v>
      </c>
      <c r="F95" s="5" t="s">
        <v>54</v>
      </c>
      <c r="G95" s="78"/>
      <c r="H95" s="112"/>
      <c r="I95" s="1"/>
      <c r="J95" s="1" t="s">
        <v>128</v>
      </c>
      <c r="K95" s="1"/>
      <c r="L95" s="1"/>
      <c r="M95" s="1"/>
      <c r="N95" s="1"/>
      <c r="O95" s="1"/>
      <c r="P95" s="1"/>
      <c r="T95" s="1"/>
    </row>
    <row r="96" spans="1:22" x14ac:dyDescent="0.25">
      <c r="A96" s="6" t="str">
        <f>IF(OR('Broker &amp; Insured Information'!$G$27="Yes",'Broker &amp; Insured Information'!$G$27=""),"Show","Hide")</f>
        <v>Show</v>
      </c>
      <c r="B96" s="5" t="s">
        <v>66</v>
      </c>
      <c r="C96" s="5" t="s">
        <v>48</v>
      </c>
      <c r="D96" s="32" t="s">
        <v>40</v>
      </c>
      <c r="E96" s="32" t="s">
        <v>40</v>
      </c>
      <c r="F96" s="5" t="s">
        <v>54</v>
      </c>
      <c r="G96" s="78"/>
      <c r="H96" s="112"/>
      <c r="I96" s="1"/>
      <c r="J96" s="1" t="s">
        <v>129</v>
      </c>
      <c r="K96" s="1"/>
      <c r="L96" s="1"/>
      <c r="M96" s="1"/>
      <c r="N96" s="1"/>
      <c r="O96" s="1"/>
      <c r="P96" s="1"/>
      <c r="T96" s="1"/>
    </row>
    <row r="97" spans="1:22" x14ac:dyDescent="0.25">
      <c r="A97" s="6" t="str">
        <f>IF(OR(AND('Broker &amp; Insured Information'!$G$27="Yes",$H$96="Yes"),'Broker &amp; Insured Information'!$G$27=""),"Show","Hide")</f>
        <v>Show</v>
      </c>
      <c r="B97" s="5" t="s">
        <v>40</v>
      </c>
      <c r="C97" s="5" t="s">
        <v>49</v>
      </c>
      <c r="D97" s="32" t="s">
        <v>40</v>
      </c>
      <c r="E97" s="32" t="s">
        <v>35</v>
      </c>
      <c r="F97" s="5" t="s">
        <v>54</v>
      </c>
      <c r="G97" s="78"/>
      <c r="H97" s="112"/>
      <c r="I97" s="1"/>
      <c r="J97" s="1"/>
      <c r="K97" s="1" t="s">
        <v>122</v>
      </c>
      <c r="L97" s="1"/>
      <c r="M97" s="1"/>
      <c r="N97" s="1"/>
      <c r="O97" s="1"/>
      <c r="P97" s="1"/>
      <c r="T97" s="1"/>
    </row>
    <row r="98" spans="1:22" ht="15.75" thickBot="1" x14ac:dyDescent="0.3">
      <c r="A98" s="6" t="s">
        <v>68</v>
      </c>
      <c r="B98" s="5" t="s">
        <v>35</v>
      </c>
      <c r="C98" s="5" t="s">
        <v>262</v>
      </c>
      <c r="D98" s="32" t="s">
        <v>35</v>
      </c>
      <c r="E98" s="32" t="s">
        <v>35</v>
      </c>
      <c r="F98" s="5" t="s">
        <v>260</v>
      </c>
      <c r="G98" s="78"/>
      <c r="H98" s="120"/>
      <c r="I98" s="1"/>
      <c r="J98" s="1"/>
      <c r="K98" s="1"/>
      <c r="L98" s="1"/>
      <c r="M98" s="1"/>
      <c r="N98" s="1"/>
      <c r="O98" s="1"/>
      <c r="P98" s="1"/>
      <c r="T98" s="1"/>
    </row>
    <row r="99" spans="1:22" ht="15.75" thickBot="1" x14ac:dyDescent="0.3">
      <c r="A99" s="24" t="s">
        <v>68</v>
      </c>
      <c r="B99" s="25" t="s">
        <v>38</v>
      </c>
      <c r="C99" s="25" t="s">
        <v>38</v>
      </c>
      <c r="D99" s="32" t="s">
        <v>35</v>
      </c>
      <c r="E99" s="32" t="s">
        <v>35</v>
      </c>
      <c r="F99" s="25" t="s">
        <v>38</v>
      </c>
      <c r="G99" s="98"/>
      <c r="H99" s="92"/>
      <c r="I99" s="87" t="s">
        <v>226</v>
      </c>
      <c r="J99" s="88"/>
      <c r="K99" s="88"/>
      <c r="L99" s="88"/>
      <c r="M99" s="88"/>
      <c r="N99" s="88"/>
      <c r="O99" s="88"/>
      <c r="P99" s="88"/>
      <c r="Q99" s="89"/>
      <c r="R99" s="89"/>
      <c r="S99" s="89"/>
      <c r="T99" s="88"/>
      <c r="U99" s="89"/>
      <c r="V99" s="90"/>
    </row>
    <row r="100" spans="1:22" x14ac:dyDescent="0.25">
      <c r="A100" s="6" t="str">
        <f>IF(OR('Broker &amp; Insured Information'!$G$48="Yes",'Broker &amp; Insured Information'!$G$48=""),"Show","Hide")</f>
        <v>Show</v>
      </c>
      <c r="B100" s="5" t="s">
        <v>65</v>
      </c>
      <c r="C100" s="5" t="s">
        <v>41</v>
      </c>
      <c r="D100" s="32" t="s">
        <v>35</v>
      </c>
      <c r="E100" s="32" t="s">
        <v>35</v>
      </c>
      <c r="F100" s="5" t="s">
        <v>306</v>
      </c>
      <c r="G100" s="78"/>
      <c r="H100" s="121">
        <f>'Broker &amp; Insured Information'!$G$48</f>
        <v>0</v>
      </c>
      <c r="I100" s="1"/>
      <c r="J100" s="1" t="s">
        <v>76</v>
      </c>
      <c r="K100" s="1"/>
      <c r="L100" s="1"/>
      <c r="M100" s="1"/>
      <c r="N100" s="1"/>
      <c r="O100" s="1"/>
      <c r="P100" s="1"/>
      <c r="T100" s="1"/>
    </row>
    <row r="101" spans="1:22" x14ac:dyDescent="0.25">
      <c r="A101" s="6" t="str">
        <f>IF(OR('Broker &amp; Insured Information'!$G$48="Yes",'Broker &amp; Insured Information'!$G$48=""),"Show","Hide")</f>
        <v>Show</v>
      </c>
      <c r="B101" s="5" t="s">
        <v>40</v>
      </c>
      <c r="C101" s="5" t="s">
        <v>55</v>
      </c>
      <c r="D101" s="32" t="s">
        <v>40</v>
      </c>
      <c r="E101" s="32" t="s">
        <v>35</v>
      </c>
      <c r="F101" s="5" t="s">
        <v>54</v>
      </c>
      <c r="G101" s="78"/>
      <c r="H101" s="112"/>
      <c r="I101" s="1"/>
      <c r="J101" s="1"/>
      <c r="K101" s="1" t="s">
        <v>133</v>
      </c>
      <c r="L101" s="1"/>
      <c r="M101" s="1"/>
      <c r="N101" s="1"/>
      <c r="O101" s="1"/>
      <c r="P101" s="1"/>
      <c r="T101" s="1"/>
    </row>
    <row r="102" spans="1:22" x14ac:dyDescent="0.25">
      <c r="A102" s="6" t="str">
        <f>IF(OR('Broker &amp; Insured Information'!$G$48="Yes",'Broker &amp; Insured Information'!$G$48=""),"Show","Hide")</f>
        <v>Show</v>
      </c>
      <c r="B102" s="5" t="s">
        <v>40</v>
      </c>
      <c r="C102" s="5" t="s">
        <v>55</v>
      </c>
      <c r="D102" s="32" t="s">
        <v>40</v>
      </c>
      <c r="E102" s="32" t="s">
        <v>35</v>
      </c>
      <c r="F102" s="5" t="s">
        <v>54</v>
      </c>
      <c r="G102" s="78"/>
      <c r="H102" s="112"/>
      <c r="I102" s="1"/>
      <c r="J102" s="1"/>
      <c r="K102" s="1" t="s">
        <v>134</v>
      </c>
      <c r="L102" s="1"/>
      <c r="M102" s="1"/>
      <c r="N102" s="1"/>
      <c r="O102" s="1"/>
      <c r="P102" s="1"/>
      <c r="T102" s="1"/>
    </row>
    <row r="103" spans="1:22" x14ac:dyDescent="0.25">
      <c r="A103" s="6" t="str">
        <f>IF(OR('Broker &amp; Insured Information'!$G$48="Yes",'Broker &amp; Insured Information'!$G$48=""),"Show","Hide")</f>
        <v>Show</v>
      </c>
      <c r="B103" s="5" t="s">
        <v>40</v>
      </c>
      <c r="C103" s="5" t="s">
        <v>55</v>
      </c>
      <c r="D103" s="32" t="s">
        <v>40</v>
      </c>
      <c r="E103" s="32" t="s">
        <v>35</v>
      </c>
      <c r="F103" s="5" t="s">
        <v>54</v>
      </c>
      <c r="G103" s="78"/>
      <c r="H103" s="112"/>
      <c r="I103" s="1"/>
      <c r="J103" s="1"/>
      <c r="K103" s="1" t="s">
        <v>135</v>
      </c>
      <c r="L103" s="1"/>
      <c r="M103" s="1"/>
      <c r="N103" s="1"/>
      <c r="O103" s="1"/>
      <c r="P103" s="1"/>
      <c r="T103" s="1"/>
    </row>
    <row r="104" spans="1:22" x14ac:dyDescent="0.25">
      <c r="A104" s="6" t="str">
        <f>IF(OR('Broker &amp; Insured Information'!$G$48="Yes",'Broker &amp; Insured Information'!$G$48=""),"Show","Hide")</f>
        <v>Show</v>
      </c>
      <c r="B104" s="5" t="s">
        <v>40</v>
      </c>
      <c r="C104" s="5" t="s">
        <v>55</v>
      </c>
      <c r="D104" s="32" t="s">
        <v>40</v>
      </c>
      <c r="E104" s="32" t="s">
        <v>35</v>
      </c>
      <c r="F104" s="5" t="s">
        <v>54</v>
      </c>
      <c r="G104" s="78"/>
      <c r="H104" s="112"/>
      <c r="I104" s="1"/>
      <c r="J104" s="1"/>
      <c r="K104" s="1" t="s">
        <v>136</v>
      </c>
      <c r="L104" s="1"/>
      <c r="M104" s="1"/>
      <c r="N104" s="1"/>
      <c r="O104" s="1"/>
      <c r="P104" s="1"/>
      <c r="T104" s="1"/>
    </row>
    <row r="105" spans="1:22" x14ac:dyDescent="0.25">
      <c r="A105" s="6" t="str">
        <f>IF(OR('Broker &amp; Insured Information'!$G$48="Yes",'Broker &amp; Insured Information'!$G$48=""),"Show","Hide")</f>
        <v>Show</v>
      </c>
      <c r="B105" s="5" t="s">
        <v>40</v>
      </c>
      <c r="C105" s="5" t="s">
        <v>55</v>
      </c>
      <c r="D105" s="32" t="s">
        <v>40</v>
      </c>
      <c r="E105" s="32" t="s">
        <v>35</v>
      </c>
      <c r="F105" s="5" t="s">
        <v>54</v>
      </c>
      <c r="G105" s="78"/>
      <c r="H105" s="112"/>
      <c r="I105" s="1"/>
      <c r="J105" s="1"/>
      <c r="K105" s="1" t="s">
        <v>137</v>
      </c>
      <c r="L105" s="1"/>
      <c r="M105" s="1"/>
      <c r="N105" s="1"/>
      <c r="O105" s="1"/>
      <c r="P105" s="1"/>
      <c r="T105" s="1"/>
    </row>
    <row r="106" spans="1:22" x14ac:dyDescent="0.25">
      <c r="A106" s="6" t="str">
        <f>IF(OR('Broker &amp; Insured Information'!$G$48="Yes",'Broker &amp; Insured Information'!$G$48=""),"Show","Hide")</f>
        <v>Show</v>
      </c>
      <c r="B106" s="5" t="s">
        <v>40</v>
      </c>
      <c r="C106" s="5" t="s">
        <v>55</v>
      </c>
      <c r="D106" s="32" t="s">
        <v>40</v>
      </c>
      <c r="E106" s="32" t="s">
        <v>35</v>
      </c>
      <c r="F106" s="5" t="s">
        <v>54</v>
      </c>
      <c r="G106" s="78"/>
      <c r="H106" s="112"/>
      <c r="I106" s="1"/>
      <c r="J106" s="1"/>
      <c r="K106" s="1" t="s">
        <v>138</v>
      </c>
      <c r="L106" s="1"/>
      <c r="M106" s="1"/>
      <c r="N106" s="1"/>
      <c r="O106" s="1"/>
      <c r="P106" s="1"/>
      <c r="T106" s="1"/>
    </row>
    <row r="107" spans="1:22" x14ac:dyDescent="0.25">
      <c r="A107" s="6" t="str">
        <f>IF(OR('Broker &amp; Insured Information'!$G$48="Yes",'Broker &amp; Insured Information'!$G$48=""),"Show","Hide")</f>
        <v>Show</v>
      </c>
      <c r="B107" s="5" t="s">
        <v>40</v>
      </c>
      <c r="C107" s="5" t="s">
        <v>55</v>
      </c>
      <c r="D107" s="32" t="s">
        <v>40</v>
      </c>
      <c r="E107" s="32" t="s">
        <v>35</v>
      </c>
      <c r="F107" s="5" t="s">
        <v>54</v>
      </c>
      <c r="G107" s="78"/>
      <c r="H107" s="112"/>
      <c r="I107" s="1"/>
      <c r="J107" s="1"/>
      <c r="K107" s="1" t="s">
        <v>139</v>
      </c>
      <c r="L107" s="1"/>
      <c r="M107" s="1"/>
      <c r="N107" s="1"/>
      <c r="O107" s="1"/>
      <c r="P107" s="1"/>
      <c r="T107" s="1"/>
    </row>
    <row r="108" spans="1:22" x14ac:dyDescent="0.25">
      <c r="A108" s="6" t="s">
        <v>68</v>
      </c>
      <c r="B108" s="5" t="s">
        <v>65</v>
      </c>
      <c r="C108" s="5" t="s">
        <v>41</v>
      </c>
      <c r="D108" s="32" t="s">
        <v>35</v>
      </c>
      <c r="E108" s="32" t="s">
        <v>35</v>
      </c>
      <c r="F108" s="5" t="s">
        <v>306</v>
      </c>
      <c r="G108" s="78"/>
      <c r="H108" s="121">
        <f>'Broker &amp; Insured Information'!$G$31</f>
        <v>0</v>
      </c>
      <c r="I108" s="1"/>
      <c r="J108" s="1" t="s">
        <v>434</v>
      </c>
      <c r="K108" s="1"/>
      <c r="L108" s="1"/>
      <c r="M108" s="1"/>
      <c r="N108" s="1"/>
      <c r="O108" s="1"/>
      <c r="P108" s="1"/>
      <c r="T108" s="1"/>
    </row>
    <row r="109" spans="1:22" x14ac:dyDescent="0.25">
      <c r="A109" s="6" t="str">
        <f>IF(OR('Broker &amp; Insured Information'!$G$31="3rd Party Contractor",'Broker &amp; Insured Information'!$G$31=""),"Show","Hide")</f>
        <v>Show</v>
      </c>
      <c r="B109" s="5" t="s">
        <v>40</v>
      </c>
      <c r="C109" s="5" t="s">
        <v>56</v>
      </c>
      <c r="D109" s="32" t="s">
        <v>40</v>
      </c>
      <c r="E109" s="32" t="s">
        <v>35</v>
      </c>
      <c r="F109" s="5" t="s">
        <v>54</v>
      </c>
      <c r="G109" s="78"/>
      <c r="H109" s="112"/>
      <c r="I109" s="1"/>
      <c r="J109" s="1"/>
      <c r="K109" s="1" t="s">
        <v>140</v>
      </c>
      <c r="L109" s="1"/>
      <c r="M109" s="1"/>
      <c r="N109" s="1"/>
      <c r="O109" s="1"/>
      <c r="P109" s="1"/>
      <c r="T109" s="1"/>
    </row>
    <row r="110" spans="1:22" x14ac:dyDescent="0.25">
      <c r="A110" s="6" t="str">
        <f>IF(OR('Broker &amp; Insured Information'!$G$31="Property Manager",'Broker &amp; Insured Information'!$G$31="3rd Party Contractor",'Broker &amp; Insured Information'!$G$31=""),"Show","Hide")</f>
        <v>Show</v>
      </c>
      <c r="B110" s="5" t="s">
        <v>40</v>
      </c>
      <c r="C110" s="5" t="s">
        <v>56</v>
      </c>
      <c r="D110" s="32" t="s">
        <v>40</v>
      </c>
      <c r="E110" s="32" t="s">
        <v>35</v>
      </c>
      <c r="F110" s="5" t="s">
        <v>54</v>
      </c>
      <c r="G110" s="78"/>
      <c r="H110" s="112"/>
      <c r="I110" s="1"/>
      <c r="J110" s="1"/>
      <c r="K110" s="1" t="s">
        <v>19</v>
      </c>
      <c r="L110" s="1"/>
      <c r="M110" s="1"/>
      <c r="N110" s="1"/>
      <c r="O110" s="1"/>
      <c r="P110" s="1"/>
      <c r="T110" s="1"/>
    </row>
    <row r="111" spans="1:22" x14ac:dyDescent="0.25">
      <c r="A111" s="6" t="str">
        <f>IF(OR('Broker &amp; Insured Information'!$G$32="Employee of Association",'Broker &amp; Insured Information'!$G$32="Property Manager",'Broker &amp; Insured Information'!$G$32="3rd Party Contractor",'Broker &amp; Insured Information'!$G$32=""),"Show","Hide")</f>
        <v>Show</v>
      </c>
      <c r="B111" s="5" t="s">
        <v>65</v>
      </c>
      <c r="C111" s="5" t="s">
        <v>41</v>
      </c>
      <c r="D111" s="32" t="s">
        <v>35</v>
      </c>
      <c r="E111" s="32" t="s">
        <v>35</v>
      </c>
      <c r="F111" s="5" t="s">
        <v>306</v>
      </c>
      <c r="G111" s="78"/>
      <c r="H111" s="121">
        <f>'Broker &amp; Insured Information'!$G$32</f>
        <v>0</v>
      </c>
      <c r="I111" s="1"/>
      <c r="J111" s="1" t="s">
        <v>432</v>
      </c>
      <c r="K111" s="1"/>
      <c r="L111" s="1"/>
      <c r="M111" s="1"/>
      <c r="N111" s="1"/>
      <c r="O111" s="1"/>
      <c r="P111" s="1"/>
      <c r="T111" s="1"/>
    </row>
    <row r="112" spans="1:22" x14ac:dyDescent="0.25">
      <c r="A112" s="6" t="str">
        <f>IF(OR('Broker &amp; Insured Information'!$G$32="Employee of Association",'Broker &amp; Insured Information'!$G$32="Property Manager",'Broker &amp; Insured Information'!$G$32="3rd Party Contractor",'Broker &amp; Insured Information'!$G$32=""),"Show","Hide")</f>
        <v>Show</v>
      </c>
      <c r="B112" s="5" t="s">
        <v>40</v>
      </c>
      <c r="C112" s="5" t="s">
        <v>57</v>
      </c>
      <c r="D112" s="32" t="s">
        <v>40</v>
      </c>
      <c r="E112" s="32" t="s">
        <v>35</v>
      </c>
      <c r="F112" s="5" t="s">
        <v>39</v>
      </c>
      <c r="G112" s="78"/>
      <c r="H112" s="112"/>
      <c r="I112" s="1"/>
      <c r="J112" s="1"/>
      <c r="K112" s="1" t="s">
        <v>339</v>
      </c>
      <c r="L112" s="1"/>
      <c r="M112" s="1"/>
      <c r="N112" s="1"/>
      <c r="O112" s="1"/>
      <c r="P112" s="1"/>
      <c r="T112" s="1"/>
    </row>
    <row r="113" spans="1:22" x14ac:dyDescent="0.25">
      <c r="A113" s="6" t="str">
        <f>IF(OR('Broker &amp; Insured Information'!$G$50="Yes",'Broker &amp; Insured Information'!$G$50=""),"Show","Hide")</f>
        <v>Show</v>
      </c>
      <c r="B113" s="5" t="s">
        <v>65</v>
      </c>
      <c r="C113" s="5" t="s">
        <v>41</v>
      </c>
      <c r="D113" s="32" t="s">
        <v>35</v>
      </c>
      <c r="E113" s="32" t="s">
        <v>35</v>
      </c>
      <c r="F113" s="5" t="s">
        <v>306</v>
      </c>
      <c r="G113" s="78"/>
      <c r="H113" s="121">
        <f>'Broker &amp; Insured Information'!$G$50</f>
        <v>0</v>
      </c>
      <c r="I113" s="1"/>
      <c r="J113" s="1" t="s">
        <v>313</v>
      </c>
      <c r="K113" s="1"/>
      <c r="L113" s="1"/>
      <c r="M113" s="1"/>
      <c r="N113" s="1"/>
      <c r="O113" s="1"/>
      <c r="P113" s="1"/>
      <c r="T113" s="1"/>
    </row>
    <row r="114" spans="1:22" x14ac:dyDescent="0.25">
      <c r="A114" s="6" t="str">
        <f>IF(OR('Broker &amp; Insured Information'!$G$50="Yes",'Broker &amp; Insured Information'!$G$50=""),"Show","Hide")</f>
        <v>Show</v>
      </c>
      <c r="B114" s="5" t="s">
        <v>40</v>
      </c>
      <c r="C114" s="5" t="s">
        <v>58</v>
      </c>
      <c r="D114" s="32" t="s">
        <v>40</v>
      </c>
      <c r="E114" s="32" t="s">
        <v>35</v>
      </c>
      <c r="F114" s="5" t="s">
        <v>54</v>
      </c>
      <c r="G114" s="78"/>
      <c r="H114" s="112"/>
      <c r="I114" s="1"/>
      <c r="J114" s="1"/>
      <c r="K114" s="1" t="s">
        <v>142</v>
      </c>
      <c r="L114" s="1"/>
      <c r="M114" s="1"/>
      <c r="N114" s="1"/>
      <c r="O114" s="1"/>
      <c r="P114" s="1"/>
      <c r="T114" s="1"/>
    </row>
    <row r="115" spans="1:22" x14ac:dyDescent="0.25">
      <c r="A115" s="6" t="str">
        <f>IF(OR('Broker &amp; Insured Information'!$G$50="Yes",'Broker &amp; Insured Information'!$G$50=""),"Show","Hide")</f>
        <v>Show</v>
      </c>
      <c r="B115" s="5" t="s">
        <v>40</v>
      </c>
      <c r="C115" s="5" t="s">
        <v>58</v>
      </c>
      <c r="D115" s="32" t="s">
        <v>40</v>
      </c>
      <c r="E115" s="32" t="s">
        <v>35</v>
      </c>
      <c r="F115" s="5" t="s">
        <v>54</v>
      </c>
      <c r="G115" s="78"/>
      <c r="H115" s="112"/>
      <c r="I115" s="1"/>
      <c r="J115" s="1"/>
      <c r="K115" s="1" t="s">
        <v>143</v>
      </c>
      <c r="L115" s="1"/>
      <c r="M115" s="1"/>
      <c r="N115" s="1"/>
      <c r="O115" s="1"/>
      <c r="P115" s="1"/>
      <c r="T115" s="1"/>
    </row>
    <row r="116" spans="1:22" x14ac:dyDescent="0.25">
      <c r="A116" s="6" t="str">
        <f>IF(OR('Broker &amp; Insured Information'!$G$50="Yes",'Broker &amp; Insured Information'!$G$50=""),"Show","Hide")</f>
        <v>Show</v>
      </c>
      <c r="B116" s="5" t="s">
        <v>40</v>
      </c>
      <c r="C116" s="5" t="s">
        <v>58</v>
      </c>
      <c r="D116" s="32" t="s">
        <v>40</v>
      </c>
      <c r="E116" s="32" t="s">
        <v>35</v>
      </c>
      <c r="F116" s="5" t="s">
        <v>44</v>
      </c>
      <c r="G116" s="78"/>
      <c r="H116" s="112"/>
      <c r="I116" s="1"/>
      <c r="J116" s="1"/>
      <c r="K116" s="1" t="s">
        <v>67</v>
      </c>
      <c r="L116" s="1"/>
      <c r="M116" s="1"/>
      <c r="N116" s="1"/>
      <c r="O116" s="1"/>
      <c r="P116" s="1"/>
      <c r="T116" s="1"/>
    </row>
    <row r="117" spans="1:22" x14ac:dyDescent="0.25">
      <c r="A117" s="6" t="str">
        <f>IF(OR('Broker &amp; Insured Information'!$G$50="Yes",'Broker &amp; Insured Information'!$G$50=""),"Show","Hide")</f>
        <v>Show</v>
      </c>
      <c r="B117" s="5" t="s">
        <v>40</v>
      </c>
      <c r="C117" s="5" t="s">
        <v>58</v>
      </c>
      <c r="D117" s="32" t="s">
        <v>40</v>
      </c>
      <c r="E117" s="32" t="s">
        <v>35</v>
      </c>
      <c r="F117" s="5" t="s">
        <v>54</v>
      </c>
      <c r="G117" s="78"/>
      <c r="H117" s="112"/>
      <c r="I117" s="1"/>
      <c r="J117" s="1"/>
      <c r="K117" s="1" t="s">
        <v>144</v>
      </c>
      <c r="L117" s="1"/>
      <c r="M117" s="1"/>
      <c r="N117" s="1"/>
      <c r="O117" s="1"/>
      <c r="P117" s="1"/>
      <c r="T117" s="1"/>
    </row>
    <row r="118" spans="1:22" x14ac:dyDescent="0.25">
      <c r="A118" s="6" t="str">
        <f>IF(OR('Broker &amp; Insured Information'!$G$50="Yes",'Broker &amp; Insured Information'!$G$50=""),"Show","Hide")</f>
        <v>Show</v>
      </c>
      <c r="B118" s="5" t="s">
        <v>40</v>
      </c>
      <c r="C118" s="5" t="s">
        <v>58</v>
      </c>
      <c r="D118" s="32" t="s">
        <v>40</v>
      </c>
      <c r="E118" s="32" t="s">
        <v>35</v>
      </c>
      <c r="F118" s="5" t="s">
        <v>54</v>
      </c>
      <c r="G118" s="78"/>
      <c r="H118" s="112"/>
      <c r="I118" s="1"/>
      <c r="J118" s="1"/>
      <c r="K118" s="1" t="s">
        <v>145</v>
      </c>
      <c r="L118" s="1"/>
      <c r="M118" s="1"/>
      <c r="N118" s="1"/>
      <c r="O118" s="1"/>
      <c r="P118" s="1"/>
      <c r="T118" s="1"/>
    </row>
    <row r="119" spans="1:22" x14ac:dyDescent="0.25">
      <c r="A119" s="6" t="str">
        <f>IF(OR('Broker &amp; Insured Information'!$G$50="Yes",'Broker &amp; Insured Information'!$G$50=""),"Show","Hide")</f>
        <v>Show</v>
      </c>
      <c r="B119" s="5" t="s">
        <v>40</v>
      </c>
      <c r="C119" s="5" t="s">
        <v>58</v>
      </c>
      <c r="D119" s="32" t="s">
        <v>40</v>
      </c>
      <c r="E119" s="32" t="s">
        <v>35</v>
      </c>
      <c r="F119" s="5" t="s">
        <v>54</v>
      </c>
      <c r="G119" s="78"/>
      <c r="H119" s="112"/>
      <c r="I119" s="1"/>
      <c r="J119" s="1"/>
      <c r="K119" s="1" t="s">
        <v>146</v>
      </c>
      <c r="L119" s="1"/>
      <c r="M119" s="1"/>
      <c r="N119" s="1"/>
      <c r="O119" s="1"/>
      <c r="P119" s="1"/>
      <c r="T119" s="1"/>
    </row>
    <row r="120" spans="1:22" x14ac:dyDescent="0.25">
      <c r="A120" s="6" t="str">
        <f>IF(OR('Broker &amp; Insured Information'!$G$50="Yes",'Broker &amp; Insured Information'!$G$50=""),"Show","Hide")</f>
        <v>Show</v>
      </c>
      <c r="B120" s="5" t="s">
        <v>40</v>
      </c>
      <c r="C120" s="5" t="s">
        <v>58</v>
      </c>
      <c r="D120" s="32" t="s">
        <v>40</v>
      </c>
      <c r="E120" s="32" t="s">
        <v>35</v>
      </c>
      <c r="F120" s="5" t="s">
        <v>54</v>
      </c>
      <c r="G120" s="78"/>
      <c r="H120" s="248"/>
      <c r="I120" s="1"/>
      <c r="J120" s="1"/>
      <c r="K120" s="1" t="s">
        <v>20</v>
      </c>
      <c r="L120" s="1"/>
      <c r="M120" s="1"/>
      <c r="N120" s="1"/>
      <c r="O120" s="1"/>
      <c r="P120" s="1"/>
      <c r="T120" s="1"/>
    </row>
    <row r="121" spans="1:22" x14ac:dyDescent="0.25">
      <c r="A121" s="6" t="str">
        <f>IF(OR('Broker &amp; Insured Information'!$G$50="Yes",'Broker &amp; Insured Information'!$G$50=""),"Show","Hide")</f>
        <v>Show</v>
      </c>
      <c r="B121" s="5" t="s">
        <v>40</v>
      </c>
      <c r="C121" s="5" t="s">
        <v>58</v>
      </c>
      <c r="D121" s="32" t="s">
        <v>40</v>
      </c>
      <c r="E121" s="32" t="s">
        <v>35</v>
      </c>
      <c r="F121" s="5" t="s">
        <v>54</v>
      </c>
      <c r="G121" s="78"/>
      <c r="H121" s="112"/>
      <c r="I121" s="1"/>
      <c r="J121" s="1"/>
      <c r="K121" s="1" t="s">
        <v>147</v>
      </c>
      <c r="L121" s="1"/>
      <c r="M121" s="1"/>
      <c r="N121" s="1"/>
      <c r="O121" s="1"/>
      <c r="P121" s="1"/>
      <c r="T121" s="1"/>
    </row>
    <row r="122" spans="1:22" x14ac:dyDescent="0.25">
      <c r="A122" s="6" t="str">
        <f>IF(OR('Broker &amp; Insured Information'!$G$50="Yes",'Broker &amp; Insured Information'!$G$50=""),"Show","Hide")</f>
        <v>Show</v>
      </c>
      <c r="B122" s="5" t="s">
        <v>40</v>
      </c>
      <c r="C122" s="5" t="s">
        <v>58</v>
      </c>
      <c r="D122" s="32" t="s">
        <v>40</v>
      </c>
      <c r="E122" s="32" t="s">
        <v>35</v>
      </c>
      <c r="F122" s="5" t="s">
        <v>54</v>
      </c>
      <c r="G122" s="78"/>
      <c r="H122" s="112"/>
      <c r="I122" s="1"/>
      <c r="J122" s="1"/>
      <c r="K122" s="474" t="s">
        <v>148</v>
      </c>
      <c r="L122" s="474"/>
      <c r="M122" s="474"/>
      <c r="N122" s="474"/>
      <c r="O122" s="474"/>
      <c r="P122" s="474"/>
      <c r="Q122" s="474"/>
      <c r="R122" s="474"/>
      <c r="S122" s="474"/>
      <c r="T122" s="474"/>
      <c r="U122" s="474"/>
      <c r="V122" s="474"/>
    </row>
    <row r="123" spans="1:22" x14ac:dyDescent="0.25">
      <c r="A123" s="6" t="s">
        <v>68</v>
      </c>
      <c r="B123" s="5" t="s">
        <v>66</v>
      </c>
      <c r="C123" s="5" t="s">
        <v>41</v>
      </c>
      <c r="D123" s="32" t="s">
        <v>35</v>
      </c>
      <c r="E123" s="32" t="s">
        <v>40</v>
      </c>
      <c r="F123" s="5" t="s">
        <v>54</v>
      </c>
      <c r="G123" s="78"/>
      <c r="H123" s="112"/>
      <c r="I123" s="1"/>
      <c r="J123" s="1" t="s">
        <v>314</v>
      </c>
      <c r="K123" s="1"/>
      <c r="L123" s="1"/>
      <c r="M123" s="1"/>
      <c r="N123" s="1"/>
      <c r="O123" s="1"/>
      <c r="P123" s="1"/>
      <c r="T123" s="1"/>
    </row>
    <row r="124" spans="1:22" x14ac:dyDescent="0.25">
      <c r="A124" s="6" t="str">
        <f>IF(OR(OR($H$123="Yes",'Broker &amp; Insured Information'!$G$47&gt;0),$H$123=""),"Show","Hide")</f>
        <v>Show</v>
      </c>
      <c r="B124" s="5" t="s">
        <v>40</v>
      </c>
      <c r="C124" s="5" t="s">
        <v>59</v>
      </c>
      <c r="D124" s="32" t="s">
        <v>40</v>
      </c>
      <c r="E124" s="32" t="s">
        <v>35</v>
      </c>
      <c r="F124" s="5" t="s">
        <v>39</v>
      </c>
      <c r="G124" s="78"/>
      <c r="H124" s="112"/>
      <c r="I124" s="1"/>
      <c r="J124" s="1"/>
      <c r="K124" s="1" t="s">
        <v>409</v>
      </c>
      <c r="L124" s="1"/>
      <c r="M124" s="1"/>
      <c r="N124" s="1"/>
      <c r="O124" s="1"/>
      <c r="P124" s="1"/>
      <c r="T124" s="1"/>
    </row>
    <row r="125" spans="1:22" x14ac:dyDescent="0.25">
      <c r="A125" s="6" t="str">
        <f>IF(OR(OR($H$123="Yes",'Broker &amp; Insured Information'!$G$47&gt;0),$H$123=""),"Show","Hide")</f>
        <v>Show</v>
      </c>
      <c r="B125" s="5" t="s">
        <v>40</v>
      </c>
      <c r="C125" s="5" t="s">
        <v>59</v>
      </c>
      <c r="D125" s="32" t="s">
        <v>40</v>
      </c>
      <c r="E125" s="32" t="s">
        <v>35</v>
      </c>
      <c r="F125" s="5" t="s">
        <v>39</v>
      </c>
      <c r="G125" s="78"/>
      <c r="H125" s="112"/>
      <c r="I125" s="1"/>
      <c r="J125" s="1"/>
      <c r="K125" s="1" t="s">
        <v>410</v>
      </c>
      <c r="L125" s="1"/>
      <c r="M125" s="1"/>
      <c r="N125" s="1"/>
      <c r="O125" s="1"/>
      <c r="P125" s="1"/>
      <c r="T125" s="1"/>
    </row>
    <row r="126" spans="1:22" x14ac:dyDescent="0.25">
      <c r="A126" s="6" t="str">
        <f>IF(OR(OR($H$123="Yes",'Broker &amp; Insured Information'!$G$47&gt;0),$H$123=""),"Show","Hide")</f>
        <v>Show</v>
      </c>
      <c r="B126" s="5" t="s">
        <v>40</v>
      </c>
      <c r="C126" s="5" t="s">
        <v>59</v>
      </c>
      <c r="D126" s="32" t="s">
        <v>40</v>
      </c>
      <c r="E126" s="32" t="s">
        <v>35</v>
      </c>
      <c r="F126" s="5" t="s">
        <v>39</v>
      </c>
      <c r="G126" s="78"/>
      <c r="H126" s="112"/>
      <c r="I126" s="1"/>
      <c r="J126" s="1"/>
      <c r="K126" s="1" t="s">
        <v>411</v>
      </c>
      <c r="L126" s="1"/>
      <c r="M126" s="1"/>
      <c r="N126" s="1"/>
      <c r="O126" s="1"/>
      <c r="P126" s="1"/>
      <c r="T126" s="1"/>
    </row>
    <row r="127" spans="1:22" x14ac:dyDescent="0.25">
      <c r="A127" s="6" t="str">
        <f>IF(OR(OR($H$123="Yes",'Broker &amp; Insured Information'!$G$47&gt;0),$H$123=""),"Show","Hide")</f>
        <v>Show</v>
      </c>
      <c r="B127" s="5" t="s">
        <v>40</v>
      </c>
      <c r="C127" s="5" t="s">
        <v>59</v>
      </c>
      <c r="D127" s="32" t="s">
        <v>40</v>
      </c>
      <c r="E127" s="32" t="s">
        <v>35</v>
      </c>
      <c r="F127" s="5" t="s">
        <v>54</v>
      </c>
      <c r="G127" s="78"/>
      <c r="H127" s="112"/>
      <c r="I127" s="1"/>
      <c r="J127" s="1"/>
      <c r="K127" s="1" t="s">
        <v>382</v>
      </c>
      <c r="L127" s="1"/>
      <c r="M127" s="1"/>
      <c r="N127" s="1"/>
      <c r="O127" s="1"/>
      <c r="P127" s="1"/>
      <c r="T127" s="1"/>
    </row>
    <row r="128" spans="1:22" x14ac:dyDescent="0.25">
      <c r="A128" s="6" t="str">
        <f>IF(OR(OR($H$123="Yes",'Broker &amp; Insured Information'!$G$47&gt;0),$H$123=""),"Show","Hide")</f>
        <v>Show</v>
      </c>
      <c r="B128" s="5" t="s">
        <v>40</v>
      </c>
      <c r="C128" s="5" t="s">
        <v>59</v>
      </c>
      <c r="D128" s="32" t="s">
        <v>40</v>
      </c>
      <c r="E128" s="32" t="s">
        <v>35</v>
      </c>
      <c r="F128" s="5" t="s">
        <v>54</v>
      </c>
      <c r="G128" s="78"/>
      <c r="H128" s="112"/>
      <c r="I128" s="1"/>
      <c r="J128" s="1"/>
      <c r="K128" s="1" t="s">
        <v>149</v>
      </c>
      <c r="L128" s="1"/>
      <c r="M128" s="1"/>
      <c r="N128" s="1"/>
      <c r="O128" s="1"/>
      <c r="P128" s="1"/>
      <c r="T128" s="1"/>
    </row>
    <row r="129" spans="1:22" x14ac:dyDescent="0.25">
      <c r="A129" s="6" t="str">
        <f>IF(OR(OR($H$123="Yes",'Broker &amp; Insured Information'!$G$47&gt;0),$H$123=""),"Show","Hide")</f>
        <v>Show</v>
      </c>
      <c r="B129" s="5" t="s">
        <v>40</v>
      </c>
      <c r="C129" s="5" t="s">
        <v>59</v>
      </c>
      <c r="D129" s="32" t="s">
        <v>40</v>
      </c>
      <c r="E129" s="32" t="s">
        <v>35</v>
      </c>
      <c r="F129" s="5" t="s">
        <v>54</v>
      </c>
      <c r="G129" s="78"/>
      <c r="H129" s="112"/>
      <c r="I129" s="1"/>
      <c r="J129" s="1"/>
      <c r="K129" s="1" t="s">
        <v>286</v>
      </c>
      <c r="L129" s="1"/>
      <c r="M129" s="1"/>
      <c r="N129" s="1"/>
      <c r="O129" s="1"/>
      <c r="P129" s="1"/>
      <c r="T129" s="1"/>
    </row>
    <row r="130" spans="1:22" x14ac:dyDescent="0.25">
      <c r="A130" s="6" t="str">
        <f>IF(OR(OR($H$123="Yes",'Broker &amp; Insured Information'!$G$47&gt;0),$H$123=""),"Show","Hide")</f>
        <v>Show</v>
      </c>
      <c r="B130" s="5" t="s">
        <v>40</v>
      </c>
      <c r="C130" s="5" t="s">
        <v>59</v>
      </c>
      <c r="D130" s="32" t="s">
        <v>40</v>
      </c>
      <c r="E130" s="32" t="s">
        <v>35</v>
      </c>
      <c r="F130" s="5" t="s">
        <v>54</v>
      </c>
      <c r="G130" s="78"/>
      <c r="H130" s="112"/>
      <c r="I130" s="1"/>
      <c r="J130" s="1"/>
      <c r="K130" s="490" t="s">
        <v>315</v>
      </c>
      <c r="L130" s="490"/>
      <c r="M130" s="490"/>
      <c r="N130" s="490"/>
      <c r="O130" s="490"/>
      <c r="P130" s="490"/>
      <c r="Q130" s="490"/>
      <c r="R130" s="490"/>
      <c r="S130" s="490"/>
      <c r="T130" s="490"/>
      <c r="U130" s="490"/>
      <c r="V130" s="490"/>
    </row>
    <row r="131" spans="1:22" x14ac:dyDescent="0.25">
      <c r="A131" s="6" t="str">
        <f>IF(OR(OR($H$123="Yes",'Broker &amp; Insured Information'!$G$47&gt;0),$H$123=""),"Show","Hide")</f>
        <v>Show</v>
      </c>
      <c r="B131" s="5" t="s">
        <v>40</v>
      </c>
      <c r="C131" s="5" t="s">
        <v>59</v>
      </c>
      <c r="D131" s="32" t="s">
        <v>40</v>
      </c>
      <c r="E131" s="32" t="s">
        <v>35</v>
      </c>
      <c r="F131" s="5" t="s">
        <v>54</v>
      </c>
      <c r="G131" s="78"/>
      <c r="H131" s="112"/>
      <c r="I131" s="1"/>
      <c r="J131" s="1"/>
      <c r="K131" s="1" t="s">
        <v>150</v>
      </c>
      <c r="L131" s="1"/>
      <c r="M131" s="1"/>
      <c r="N131" s="1"/>
      <c r="O131" s="1"/>
      <c r="P131" s="1"/>
      <c r="T131" s="1"/>
    </row>
    <row r="132" spans="1:22" x14ac:dyDescent="0.25">
      <c r="A132" s="6" t="str">
        <f>IF(OR(OR($H$123="Yes",'Broker &amp; Insured Information'!$G$47&gt;0),$H$123=""),"Show","Hide")</f>
        <v>Show</v>
      </c>
      <c r="B132" s="5" t="s">
        <v>40</v>
      </c>
      <c r="C132" s="5" t="s">
        <v>59</v>
      </c>
      <c r="D132" s="32" t="s">
        <v>40</v>
      </c>
      <c r="E132" s="32" t="s">
        <v>35</v>
      </c>
      <c r="F132" s="5" t="s">
        <v>54</v>
      </c>
      <c r="G132" s="78"/>
      <c r="H132" s="112"/>
      <c r="I132" s="1"/>
      <c r="J132" s="1"/>
      <c r="K132" s="1" t="s">
        <v>208</v>
      </c>
      <c r="L132" s="1"/>
      <c r="M132" s="1"/>
      <c r="N132" s="1"/>
      <c r="O132" s="1"/>
      <c r="P132" s="1"/>
      <c r="T132" s="1"/>
    </row>
    <row r="133" spans="1:22" x14ac:dyDescent="0.25">
      <c r="A133" s="6" t="str">
        <f>IF(OR(OR($H$123="Yes",'Broker &amp; Insured Information'!$G$47&gt;0),$H$123=""),"Show","Hide")</f>
        <v>Show</v>
      </c>
      <c r="B133" s="5" t="s">
        <v>40</v>
      </c>
      <c r="C133" s="5" t="s">
        <v>59</v>
      </c>
      <c r="D133" s="32" t="s">
        <v>40</v>
      </c>
      <c r="E133" s="32" t="s">
        <v>35</v>
      </c>
      <c r="F133" s="5" t="s">
        <v>54</v>
      </c>
      <c r="G133" s="78"/>
      <c r="H133" s="112"/>
      <c r="I133" s="1"/>
      <c r="J133" s="1"/>
      <c r="K133" s="1" t="s">
        <v>311</v>
      </c>
      <c r="L133" s="1"/>
      <c r="M133" s="1"/>
      <c r="N133" s="1"/>
      <c r="O133" s="1"/>
      <c r="P133" s="1"/>
      <c r="T133" s="1"/>
    </row>
    <row r="134" spans="1:22" x14ac:dyDescent="0.25">
      <c r="A134" s="6" t="str">
        <f>IF(OR(OR($H$123="Yes",'Broker &amp; Insured Information'!$G$47&gt;0),$H$123=""),"Show","Hide")</f>
        <v>Show</v>
      </c>
      <c r="B134" s="5" t="s">
        <v>40</v>
      </c>
      <c r="C134" s="5" t="s">
        <v>59</v>
      </c>
      <c r="D134" s="32" t="s">
        <v>40</v>
      </c>
      <c r="E134" s="32" t="s">
        <v>35</v>
      </c>
      <c r="F134" s="5" t="s">
        <v>54</v>
      </c>
      <c r="G134" s="78"/>
      <c r="H134" s="112"/>
      <c r="I134" s="1"/>
      <c r="J134" s="1"/>
      <c r="K134" s="1" t="s">
        <v>145</v>
      </c>
      <c r="L134" s="1"/>
      <c r="M134" s="1"/>
      <c r="N134" s="1"/>
      <c r="O134" s="1"/>
      <c r="P134" s="1"/>
      <c r="T134" s="1"/>
    </row>
    <row r="135" spans="1:22" x14ac:dyDescent="0.25">
      <c r="A135" s="6" t="str">
        <f>IF(OR(OR($H$123="Yes",'Broker &amp; Insured Information'!$G$47&gt;0),$H$123=""),"Show","Hide")</f>
        <v>Show</v>
      </c>
      <c r="B135" s="5" t="s">
        <v>40</v>
      </c>
      <c r="C135" s="5" t="s">
        <v>59</v>
      </c>
      <c r="D135" s="32" t="s">
        <v>40</v>
      </c>
      <c r="E135" s="32" t="s">
        <v>35</v>
      </c>
      <c r="F135" s="5" t="s">
        <v>54</v>
      </c>
      <c r="G135" s="78"/>
      <c r="H135" s="112"/>
      <c r="I135" s="1"/>
      <c r="J135" s="1"/>
      <c r="K135" s="1" t="s">
        <v>151</v>
      </c>
      <c r="L135" s="1"/>
      <c r="M135" s="1"/>
      <c r="N135" s="1"/>
      <c r="O135" s="1"/>
      <c r="P135" s="1"/>
      <c r="T135" s="1"/>
    </row>
    <row r="136" spans="1:22" x14ac:dyDescent="0.25">
      <c r="A136" s="6" t="str">
        <f>IF(OR(OR($H$123="Yes",'Broker &amp; Insured Information'!$G$47&gt;0),$H$123=""),"Show","Hide")</f>
        <v>Show</v>
      </c>
      <c r="B136" s="5" t="s">
        <v>66</v>
      </c>
      <c r="C136" s="5" t="s">
        <v>59</v>
      </c>
      <c r="D136" s="32" t="s">
        <v>40</v>
      </c>
      <c r="E136" s="32" t="s">
        <v>40</v>
      </c>
      <c r="F136" s="5" t="s">
        <v>54</v>
      </c>
      <c r="G136" s="78"/>
      <c r="H136" s="112"/>
      <c r="I136" s="1"/>
      <c r="J136" s="1"/>
      <c r="K136" s="1" t="s">
        <v>152</v>
      </c>
      <c r="L136" s="1"/>
      <c r="M136" s="1"/>
      <c r="N136" s="1"/>
      <c r="O136" s="1"/>
      <c r="P136" s="1"/>
      <c r="T136" s="1"/>
    </row>
    <row r="137" spans="1:22" x14ac:dyDescent="0.25">
      <c r="A137" s="6" t="str">
        <f>IF(OR(OR(AND($H$123="Yes",$H$136="Yes"),'Broker &amp; Insured Information'!$G$47&gt;0),AND($H$123="",$H$136="")),"Show","Hide")</f>
        <v>Show</v>
      </c>
      <c r="B137" s="5" t="s">
        <v>40</v>
      </c>
      <c r="C137" s="5" t="s">
        <v>60</v>
      </c>
      <c r="D137" s="32" t="s">
        <v>40</v>
      </c>
      <c r="E137" s="32" t="s">
        <v>35</v>
      </c>
      <c r="F137" s="5" t="s">
        <v>54</v>
      </c>
      <c r="G137" s="78"/>
      <c r="H137" s="112"/>
      <c r="I137" s="1"/>
      <c r="J137" s="1"/>
      <c r="K137" s="1"/>
      <c r="L137" s="1" t="s">
        <v>153</v>
      </c>
      <c r="M137" s="1"/>
      <c r="N137" s="1"/>
      <c r="O137" s="1"/>
      <c r="P137" s="1"/>
      <c r="T137" s="1"/>
    </row>
    <row r="138" spans="1:22" x14ac:dyDescent="0.25">
      <c r="A138" s="6" t="str">
        <f>IF(OR(OR(AND($H$123="Yes",$H$136="Yes"),'Broker &amp; Insured Information'!$G$47&gt;0),AND($H$123="",$H$136="")),"Show","Hide")</f>
        <v>Show</v>
      </c>
      <c r="B138" s="5" t="s">
        <v>40</v>
      </c>
      <c r="C138" s="5" t="s">
        <v>60</v>
      </c>
      <c r="D138" s="32" t="s">
        <v>40</v>
      </c>
      <c r="E138" s="32" t="s">
        <v>35</v>
      </c>
      <c r="F138" s="5" t="s">
        <v>54</v>
      </c>
      <c r="G138" s="78"/>
      <c r="H138" s="112"/>
      <c r="I138" s="1"/>
      <c r="J138" s="1"/>
      <c r="K138" s="1"/>
      <c r="L138" s="1" t="s">
        <v>154</v>
      </c>
      <c r="M138" s="1"/>
      <c r="N138" s="1"/>
      <c r="O138" s="1"/>
      <c r="P138" s="1"/>
      <c r="T138" s="1"/>
    </row>
    <row r="139" spans="1:22" x14ac:dyDescent="0.25">
      <c r="A139" s="6" t="str">
        <f>IF(OR(OR(AND($H$123="Yes",$H$136="Yes"),'Broker &amp; Insured Information'!$G$47&gt;0),AND($H$123="",$H$136="")),"Show","Hide")</f>
        <v>Show</v>
      </c>
      <c r="B139" s="5" t="s">
        <v>40</v>
      </c>
      <c r="C139" s="5" t="s">
        <v>60</v>
      </c>
      <c r="D139" s="32" t="s">
        <v>40</v>
      </c>
      <c r="E139" s="32" t="s">
        <v>35</v>
      </c>
      <c r="F139" s="5" t="s">
        <v>54</v>
      </c>
      <c r="G139" s="78"/>
      <c r="H139" s="112"/>
      <c r="I139" s="1"/>
      <c r="J139" s="1"/>
      <c r="K139" s="1"/>
      <c r="L139" s="1" t="s">
        <v>209</v>
      </c>
      <c r="M139" s="1"/>
      <c r="N139" s="1"/>
      <c r="O139" s="1"/>
      <c r="P139" s="1"/>
      <c r="T139" s="1"/>
    </row>
    <row r="140" spans="1:22" x14ac:dyDescent="0.25">
      <c r="A140" s="6" t="str">
        <f>IF(OR(OR($H$123="Yes",'Broker &amp; Insured Information'!$G$47&gt;0),$H$123=""),"Show","Hide")</f>
        <v>Show</v>
      </c>
      <c r="B140" s="5" t="s">
        <v>40</v>
      </c>
      <c r="C140" s="5" t="s">
        <v>59</v>
      </c>
      <c r="D140" s="32" t="s">
        <v>40</v>
      </c>
      <c r="E140" s="32" t="s">
        <v>35</v>
      </c>
      <c r="F140" s="5" t="s">
        <v>54</v>
      </c>
      <c r="G140" s="78"/>
      <c r="H140" s="112"/>
      <c r="I140" s="1"/>
      <c r="J140" s="1"/>
      <c r="K140" s="1" t="s">
        <v>155</v>
      </c>
      <c r="L140" s="1"/>
      <c r="M140" s="1"/>
      <c r="N140" s="1"/>
      <c r="O140" s="1"/>
      <c r="P140" s="1"/>
      <c r="T140" s="1"/>
    </row>
    <row r="141" spans="1:22" x14ac:dyDescent="0.25">
      <c r="A141" s="6" t="str">
        <f>IF(OR(OR($H$123="Yes",'Broker &amp; Insured Information'!$G$47&gt;0),$H$123=""),"Show","Hide")</f>
        <v>Show</v>
      </c>
      <c r="B141" s="34" t="s">
        <v>66</v>
      </c>
      <c r="C141" s="34" t="s">
        <v>59</v>
      </c>
      <c r="D141" s="32" t="s">
        <v>40</v>
      </c>
      <c r="E141" s="32" t="s">
        <v>35</v>
      </c>
      <c r="F141" s="34" t="s">
        <v>54</v>
      </c>
      <c r="G141" s="94"/>
      <c r="H141" s="112"/>
      <c r="I141" s="83"/>
      <c r="J141" s="83"/>
      <c r="K141" s="12"/>
      <c r="L141" s="83" t="s">
        <v>317</v>
      </c>
      <c r="M141" s="83"/>
      <c r="N141" s="83"/>
      <c r="O141" s="83"/>
      <c r="P141" s="83"/>
      <c r="Q141" s="12"/>
      <c r="R141" s="12"/>
      <c r="S141" s="12"/>
      <c r="T141" s="83"/>
      <c r="U141" s="12"/>
      <c r="V141" s="12"/>
    </row>
    <row r="142" spans="1:22" x14ac:dyDescent="0.25">
      <c r="A142" s="6" t="str">
        <f>IF(OR('Broker &amp; Insured Information'!$G$49="Yes",'Broker &amp; Insured Information'!$G$49=""),"Show","Hide")</f>
        <v>Show</v>
      </c>
      <c r="B142" s="5" t="s">
        <v>65</v>
      </c>
      <c r="C142" s="5" t="s">
        <v>41</v>
      </c>
      <c r="D142" s="32" t="s">
        <v>35</v>
      </c>
      <c r="E142" s="32" t="s">
        <v>35</v>
      </c>
      <c r="F142" s="5" t="s">
        <v>306</v>
      </c>
      <c r="G142" s="78"/>
      <c r="H142" s="121">
        <f>'Broker &amp; Insured Information'!$G$49</f>
        <v>0</v>
      </c>
      <c r="I142" s="1"/>
      <c r="J142" s="1" t="s">
        <v>78</v>
      </c>
      <c r="K142" s="1"/>
      <c r="L142" s="1"/>
      <c r="M142" s="1"/>
      <c r="N142" s="1"/>
      <c r="O142" s="1"/>
      <c r="P142" s="1"/>
      <c r="T142" s="1"/>
    </row>
    <row r="143" spans="1:22" x14ac:dyDescent="0.25">
      <c r="A143" s="6" t="str">
        <f>IF(OR('Broker &amp; Insured Information'!$G$49="Yes",'Broker &amp; Insured Information'!$G$49=""),"Show","Hide")</f>
        <v>Show</v>
      </c>
      <c r="B143" s="5" t="s">
        <v>66</v>
      </c>
      <c r="C143" s="5" t="s">
        <v>61</v>
      </c>
      <c r="D143" s="32" t="s">
        <v>40</v>
      </c>
      <c r="E143" s="32" t="s">
        <v>35</v>
      </c>
      <c r="F143" s="5" t="s">
        <v>54</v>
      </c>
      <c r="G143" s="78"/>
      <c r="H143" s="112"/>
      <c r="I143" s="1"/>
      <c r="J143" s="1"/>
      <c r="K143" s="1" t="s">
        <v>156</v>
      </c>
      <c r="L143" s="1"/>
      <c r="M143" s="1"/>
      <c r="N143" s="1"/>
      <c r="O143" s="1"/>
      <c r="P143" s="1"/>
      <c r="T143" s="1"/>
    </row>
    <row r="144" spans="1:22" x14ac:dyDescent="0.25">
      <c r="A144" s="6" t="str">
        <f>IF(OR('Broker &amp; Insured Information'!$G$49="Yes",'Broker &amp; Insured Information'!$G$49=""),"Show","Hide")</f>
        <v>Show</v>
      </c>
      <c r="B144" s="5" t="s">
        <v>40</v>
      </c>
      <c r="C144" s="5" t="s">
        <v>62</v>
      </c>
      <c r="D144" s="32" t="s">
        <v>40</v>
      </c>
      <c r="E144" s="32" t="s">
        <v>35</v>
      </c>
      <c r="F144" s="5" t="s">
        <v>39</v>
      </c>
      <c r="G144" s="78"/>
      <c r="H144" s="112"/>
      <c r="I144" s="1"/>
      <c r="J144" s="1"/>
      <c r="K144" s="1"/>
      <c r="L144" s="1" t="s">
        <v>316</v>
      </c>
      <c r="M144" s="1"/>
      <c r="N144" s="1"/>
      <c r="O144" s="1"/>
      <c r="P144" s="1"/>
      <c r="T144" s="1"/>
    </row>
    <row r="145" spans="1:23" x14ac:dyDescent="0.25">
      <c r="A145" s="6" t="str">
        <f>IF(OR('Broker &amp; Insured Information'!$G$49="Yes",'Broker &amp; Insured Information'!$G$49=""),"Show","Hide")</f>
        <v>Show</v>
      </c>
      <c r="B145" s="5" t="s">
        <v>40</v>
      </c>
      <c r="C145" s="5" t="s">
        <v>61</v>
      </c>
      <c r="D145" s="32" t="s">
        <v>40</v>
      </c>
      <c r="E145" s="32" t="s">
        <v>35</v>
      </c>
      <c r="F145" s="5" t="s">
        <v>54</v>
      </c>
      <c r="G145" s="78"/>
      <c r="H145" s="112"/>
      <c r="I145" s="1"/>
      <c r="J145" s="1"/>
      <c r="K145" s="1" t="s">
        <v>312</v>
      </c>
      <c r="L145" s="1"/>
      <c r="M145" s="1"/>
      <c r="N145" s="1"/>
      <c r="O145" s="1"/>
      <c r="P145" s="1"/>
      <c r="T145" s="1"/>
    </row>
    <row r="146" spans="1:23" x14ac:dyDescent="0.25">
      <c r="A146" s="6" t="str">
        <f>IF(OR('Broker &amp; Insured Information'!$G$49="Yes",'Broker &amp; Insured Information'!$G$49=""),"Show","Hide")</f>
        <v>Show</v>
      </c>
      <c r="B146" s="5" t="s">
        <v>40</v>
      </c>
      <c r="C146" s="5" t="s">
        <v>61</v>
      </c>
      <c r="D146" s="32" t="s">
        <v>40</v>
      </c>
      <c r="E146" s="32" t="s">
        <v>35</v>
      </c>
      <c r="F146" s="5" t="s">
        <v>54</v>
      </c>
      <c r="G146" s="78"/>
      <c r="H146" s="112"/>
      <c r="I146" s="1"/>
      <c r="J146" s="1"/>
      <c r="K146" s="1" t="s">
        <v>157</v>
      </c>
      <c r="L146" s="1"/>
      <c r="M146" s="1"/>
      <c r="N146" s="1"/>
      <c r="O146" s="1"/>
      <c r="P146" s="1"/>
      <c r="T146" s="1"/>
    </row>
    <row r="147" spans="1:23" hidden="1" x14ac:dyDescent="0.25">
      <c r="A147" s="6" t="str">
        <f>IF(OR(AND($H$142="Yes",$H$146=""),AND($H$142="Yes",$H$146="Yes")),"Show","Hide")</f>
        <v>Hide</v>
      </c>
      <c r="B147" s="5" t="s">
        <v>40</v>
      </c>
      <c r="C147" s="5" t="s">
        <v>61</v>
      </c>
      <c r="D147" s="32" t="s">
        <v>40</v>
      </c>
      <c r="E147" s="32" t="s">
        <v>35</v>
      </c>
      <c r="F147" s="5" t="s">
        <v>54</v>
      </c>
      <c r="G147" s="78"/>
      <c r="H147" s="121"/>
      <c r="I147" s="1"/>
      <c r="J147" s="1"/>
      <c r="K147" s="1" t="s">
        <v>133</v>
      </c>
      <c r="L147" s="1"/>
      <c r="M147" s="1"/>
      <c r="N147" s="1"/>
      <c r="O147" s="1"/>
      <c r="P147" s="1"/>
      <c r="T147" s="1"/>
    </row>
    <row r="148" spans="1:23" hidden="1" x14ac:dyDescent="0.25">
      <c r="A148" s="6" t="str">
        <f t="shared" ref="A148:A150" si="0">IF(OR(AND($H$142="Yes",$H$146=""),AND($H$142="Yes",$H$146="Yes")),"Show","Hide")</f>
        <v>Hide</v>
      </c>
      <c r="B148" s="5" t="s">
        <v>40</v>
      </c>
      <c r="C148" s="5" t="s">
        <v>61</v>
      </c>
      <c r="D148" s="32" t="s">
        <v>40</v>
      </c>
      <c r="E148" s="32" t="s">
        <v>35</v>
      </c>
      <c r="F148" s="5" t="s">
        <v>54</v>
      </c>
      <c r="G148" s="78"/>
      <c r="H148" s="121"/>
      <c r="I148" s="1"/>
      <c r="J148" s="1"/>
      <c r="K148" s="1" t="s">
        <v>134</v>
      </c>
      <c r="L148" s="1"/>
      <c r="M148" s="1"/>
      <c r="N148" s="1"/>
      <c r="O148" s="1"/>
      <c r="P148" s="1"/>
      <c r="T148" s="1"/>
    </row>
    <row r="149" spans="1:23" hidden="1" x14ac:dyDescent="0.25">
      <c r="A149" s="6" t="str">
        <f t="shared" si="0"/>
        <v>Hide</v>
      </c>
      <c r="B149" s="5" t="s">
        <v>40</v>
      </c>
      <c r="C149" s="5" t="s">
        <v>61</v>
      </c>
      <c r="D149" s="32" t="s">
        <v>40</v>
      </c>
      <c r="E149" s="32" t="s">
        <v>35</v>
      </c>
      <c r="F149" s="5" t="s">
        <v>54</v>
      </c>
      <c r="G149" s="78"/>
      <c r="H149" s="121"/>
      <c r="I149" s="1"/>
      <c r="J149" s="1"/>
      <c r="K149" s="1" t="s">
        <v>135</v>
      </c>
      <c r="L149" s="1"/>
      <c r="M149" s="1"/>
      <c r="N149" s="1"/>
      <c r="O149" s="1"/>
      <c r="P149" s="1"/>
      <c r="T149" s="1"/>
    </row>
    <row r="150" spans="1:23" hidden="1" x14ac:dyDescent="0.25">
      <c r="A150" s="6" t="str">
        <f t="shared" si="0"/>
        <v>Hide</v>
      </c>
      <c r="B150" s="5" t="s">
        <v>40</v>
      </c>
      <c r="C150" s="5" t="s">
        <v>61</v>
      </c>
      <c r="D150" s="32" t="s">
        <v>40</v>
      </c>
      <c r="E150" s="32" t="s">
        <v>35</v>
      </c>
      <c r="F150" s="5" t="s">
        <v>54</v>
      </c>
      <c r="G150" s="78"/>
      <c r="H150" s="121"/>
      <c r="I150" s="1"/>
      <c r="J150" s="1"/>
      <c r="K150" s="1" t="s">
        <v>136</v>
      </c>
      <c r="L150" s="1"/>
      <c r="M150" s="1"/>
      <c r="N150" s="1"/>
      <c r="O150" s="1"/>
      <c r="P150" s="1"/>
      <c r="T150" s="1"/>
    </row>
    <row r="151" spans="1:23" x14ac:dyDescent="0.25">
      <c r="A151" s="6" t="s">
        <v>68</v>
      </c>
      <c r="B151" s="5" t="s">
        <v>65</v>
      </c>
      <c r="C151" s="5" t="s">
        <v>41</v>
      </c>
      <c r="D151" s="32" t="s">
        <v>35</v>
      </c>
      <c r="E151" s="32" t="s">
        <v>35</v>
      </c>
      <c r="F151" s="5" t="s">
        <v>306</v>
      </c>
      <c r="G151" s="78"/>
      <c r="H151" s="127">
        <f>'Broker &amp; Insured Information'!$G$33</f>
        <v>0</v>
      </c>
      <c r="I151" s="1"/>
      <c r="J151" s="1" t="s">
        <v>412</v>
      </c>
      <c r="K151" s="1"/>
      <c r="L151" s="1"/>
      <c r="M151" s="1"/>
      <c r="N151" s="1"/>
      <c r="O151" s="1"/>
      <c r="P151" s="1"/>
      <c r="T151" s="1"/>
    </row>
    <row r="152" spans="1:23" x14ac:dyDescent="0.25">
      <c r="A152" s="6" t="str">
        <f>IF(OR('Broker &amp; Insured Information'!$G$33="Yes",'Broker &amp; Insured Information'!$G$33=""),"Show","Hide")</f>
        <v>Show</v>
      </c>
      <c r="B152" s="5" t="s">
        <v>40</v>
      </c>
      <c r="C152" s="5" t="s">
        <v>63</v>
      </c>
      <c r="D152" s="32" t="s">
        <v>40</v>
      </c>
      <c r="E152" s="32" t="s">
        <v>35</v>
      </c>
      <c r="F152" s="5" t="s">
        <v>54</v>
      </c>
      <c r="G152" s="78"/>
      <c r="H152" s="112"/>
      <c r="I152" s="1"/>
      <c r="J152" s="1"/>
      <c r="K152" s="1" t="s">
        <v>158</v>
      </c>
      <c r="L152" s="1"/>
      <c r="M152" s="1"/>
      <c r="N152" s="1"/>
      <c r="O152" s="1"/>
      <c r="P152" s="1"/>
      <c r="T152" s="1"/>
    </row>
    <row r="153" spans="1:23" x14ac:dyDescent="0.25">
      <c r="A153" s="6" t="str">
        <f>IF(OR('Broker &amp; Insured Information'!$G$33="Yes",'Broker &amp; Insured Information'!$G$33=""),"Show","Hide")</f>
        <v>Show</v>
      </c>
      <c r="B153" s="5" t="s">
        <v>40</v>
      </c>
      <c r="C153" s="5" t="s">
        <v>63</v>
      </c>
      <c r="D153" s="32" t="s">
        <v>40</v>
      </c>
      <c r="E153" s="32" t="s">
        <v>35</v>
      </c>
      <c r="F153" s="5" t="s">
        <v>54</v>
      </c>
      <c r="G153" s="78"/>
      <c r="H153" s="112"/>
      <c r="I153" s="1"/>
      <c r="J153" s="1"/>
      <c r="K153" s="1" t="s">
        <v>159</v>
      </c>
      <c r="L153" s="1"/>
      <c r="M153" s="1"/>
      <c r="N153" s="1"/>
      <c r="O153" s="1"/>
      <c r="P153" s="1"/>
      <c r="T153" s="1"/>
    </row>
    <row r="154" spans="1:23" x14ac:dyDescent="0.25">
      <c r="A154" s="6" t="str">
        <f>IF(OR('Broker &amp; Insured Information'!$G$33="Yes",'Broker &amp; Insured Information'!$G$33=""),"Show","Hide")</f>
        <v>Show</v>
      </c>
      <c r="B154" s="5" t="s">
        <v>40</v>
      </c>
      <c r="C154" s="5" t="s">
        <v>63</v>
      </c>
      <c r="D154" s="32" t="s">
        <v>40</v>
      </c>
      <c r="E154" s="32" t="s">
        <v>35</v>
      </c>
      <c r="F154" s="5" t="s">
        <v>54</v>
      </c>
      <c r="G154" s="78"/>
      <c r="H154" s="112"/>
      <c r="I154" s="1"/>
      <c r="J154" s="1"/>
      <c r="K154" s="1" t="s">
        <v>118</v>
      </c>
      <c r="L154" s="1"/>
      <c r="M154" s="1"/>
      <c r="N154" s="1"/>
      <c r="O154" s="1"/>
      <c r="P154" s="1"/>
      <c r="T154" s="1"/>
    </row>
    <row r="155" spans="1:23" x14ac:dyDescent="0.25">
      <c r="A155" s="6" t="str">
        <f>IF(OR('Broker &amp; Insured Information'!$G$33="Yes",'Broker &amp; Insured Information'!$G$33=""),"Show","Hide")</f>
        <v>Show</v>
      </c>
      <c r="B155" s="5" t="s">
        <v>40</v>
      </c>
      <c r="C155" s="5" t="s">
        <v>63</v>
      </c>
      <c r="D155" s="32" t="s">
        <v>40</v>
      </c>
      <c r="E155" s="32" t="s">
        <v>35</v>
      </c>
      <c r="F155" s="5" t="s">
        <v>54</v>
      </c>
      <c r="G155" s="78"/>
      <c r="H155" s="112"/>
      <c r="I155" s="1"/>
      <c r="J155" s="1"/>
      <c r="K155" s="1" t="s">
        <v>160</v>
      </c>
      <c r="L155" s="1"/>
      <c r="M155" s="1"/>
      <c r="N155" s="1"/>
      <c r="O155" s="1"/>
      <c r="P155" s="1"/>
      <c r="T155" s="1"/>
      <c r="W155" s="16"/>
    </row>
    <row r="156" spans="1:23" ht="30" customHeight="1" x14ac:dyDescent="0.25">
      <c r="A156" s="6" t="s">
        <v>68</v>
      </c>
      <c r="B156" s="5" t="s">
        <v>65</v>
      </c>
      <c r="C156" s="5" t="s">
        <v>205</v>
      </c>
      <c r="D156" s="32" t="s">
        <v>40</v>
      </c>
      <c r="E156" s="32" t="s">
        <v>40</v>
      </c>
      <c r="F156" s="5" t="s">
        <v>54</v>
      </c>
      <c r="G156" s="104"/>
      <c r="H156" s="112"/>
      <c r="I156" s="40"/>
      <c r="J156" s="474" t="s">
        <v>413</v>
      </c>
      <c r="K156" s="474"/>
      <c r="L156" s="474"/>
      <c r="M156" s="474"/>
      <c r="N156" s="474"/>
      <c r="O156" s="474"/>
      <c r="P156" s="474"/>
      <c r="Q156" s="474"/>
      <c r="R156" s="474"/>
      <c r="S156" s="474"/>
      <c r="T156" s="474"/>
      <c r="U156" s="474"/>
      <c r="V156" s="474"/>
    </row>
    <row r="157" spans="1:23" ht="30" customHeight="1" x14ac:dyDescent="0.25">
      <c r="A157" s="6" t="str">
        <f>IF(OR($H$156="Yes",$H$156=""),"Show","Hide")</f>
        <v>Show</v>
      </c>
      <c r="B157" s="5" t="s">
        <v>40</v>
      </c>
      <c r="C157" s="5" t="s">
        <v>206</v>
      </c>
      <c r="D157" s="32" t="s">
        <v>40</v>
      </c>
      <c r="E157" s="32" t="s">
        <v>35</v>
      </c>
      <c r="F157" s="5" t="s">
        <v>54</v>
      </c>
      <c r="G157" s="104"/>
      <c r="H157" s="112"/>
      <c r="I157" s="40"/>
      <c r="J157" s="36"/>
      <c r="K157" s="485" t="s">
        <v>414</v>
      </c>
      <c r="L157" s="485"/>
      <c r="M157" s="485"/>
      <c r="N157" s="485"/>
      <c r="O157" s="485"/>
      <c r="P157" s="485"/>
      <c r="Q157" s="485"/>
      <c r="R157" s="485"/>
      <c r="S157" s="485"/>
      <c r="T157" s="485"/>
      <c r="U157" s="485"/>
      <c r="V157" s="485"/>
    </row>
    <row r="158" spans="1:23" ht="15.75" thickBot="1" x14ac:dyDescent="0.3">
      <c r="A158" s="6" t="s">
        <v>68</v>
      </c>
      <c r="B158" s="5" t="s">
        <v>35</v>
      </c>
      <c r="C158" s="5" t="s">
        <v>41</v>
      </c>
      <c r="D158" s="32" t="s">
        <v>35</v>
      </c>
      <c r="E158" s="32" t="s">
        <v>35</v>
      </c>
      <c r="F158" s="5" t="s">
        <v>260</v>
      </c>
      <c r="G158" s="78"/>
      <c r="H158" s="120"/>
      <c r="I158" s="1"/>
      <c r="J158" s="1"/>
      <c r="K158" s="1"/>
      <c r="L158" s="1"/>
      <c r="M158" s="1"/>
      <c r="N158" s="1"/>
      <c r="O158" s="1"/>
      <c r="P158" s="1"/>
      <c r="T158" s="1"/>
      <c r="W158" s="16"/>
    </row>
    <row r="159" spans="1:23" ht="15.75" thickBot="1" x14ac:dyDescent="0.3">
      <c r="A159" s="24" t="s">
        <v>68</v>
      </c>
      <c r="B159" s="25" t="s">
        <v>38</v>
      </c>
      <c r="C159" s="25" t="s">
        <v>38</v>
      </c>
      <c r="D159" s="32" t="s">
        <v>35</v>
      </c>
      <c r="E159" s="32" t="s">
        <v>35</v>
      </c>
      <c r="F159" s="25" t="s">
        <v>38</v>
      </c>
      <c r="G159" s="98"/>
      <c r="H159" s="92"/>
      <c r="I159" s="87" t="s">
        <v>219</v>
      </c>
      <c r="J159" s="88"/>
      <c r="K159" s="88"/>
      <c r="L159" s="88"/>
      <c r="M159" s="88"/>
      <c r="N159" s="88"/>
      <c r="O159" s="88"/>
      <c r="P159" s="88"/>
      <c r="Q159" s="89"/>
      <c r="R159" s="89"/>
      <c r="S159" s="89"/>
      <c r="T159" s="88"/>
      <c r="U159" s="89"/>
      <c r="V159" s="90"/>
      <c r="W159" s="11"/>
    </row>
    <row r="160" spans="1:23" ht="45" hidden="1" customHeight="1" x14ac:dyDescent="0.25">
      <c r="A160" s="6" t="str">
        <f>IF(OR('Broker &amp; Insured Information'!E41="AZ",'Broker &amp; Insured Information'!E41="CA",'Broker &amp; Insured Information'!E41="NV"),"Show","Hide")</f>
        <v>Hide</v>
      </c>
      <c r="B160" s="5" t="s">
        <v>40</v>
      </c>
      <c r="C160" s="5" t="s">
        <v>784</v>
      </c>
      <c r="D160" s="32" t="s">
        <v>40</v>
      </c>
      <c r="E160" s="32" t="s">
        <v>40</v>
      </c>
      <c r="F160" s="5" t="s">
        <v>435</v>
      </c>
      <c r="G160" s="78"/>
      <c r="H160" s="304" t="s">
        <v>800</v>
      </c>
      <c r="J160" s="492" t="s">
        <v>776</v>
      </c>
      <c r="K160" s="492"/>
      <c r="L160" s="492"/>
      <c r="M160" s="492"/>
      <c r="N160" s="492"/>
      <c r="O160" s="492"/>
      <c r="P160" s="492"/>
      <c r="Q160" s="492"/>
      <c r="R160" s="492"/>
      <c r="S160" s="492"/>
      <c r="T160" s="492"/>
      <c r="U160" s="492"/>
      <c r="V160" s="492"/>
    </row>
    <row r="161" spans="1:23" x14ac:dyDescent="0.25">
      <c r="A161" s="6" t="str">
        <f>IF(A160="Show","Hide","Show")</f>
        <v>Show</v>
      </c>
      <c r="B161" s="5" t="s">
        <v>40</v>
      </c>
      <c r="C161" s="5" t="s">
        <v>783</v>
      </c>
      <c r="D161" s="32" t="s">
        <v>35</v>
      </c>
      <c r="E161" s="32" t="s">
        <v>35</v>
      </c>
      <c r="F161" s="5" t="s">
        <v>45</v>
      </c>
      <c r="G161" s="78"/>
      <c r="H161" s="122"/>
      <c r="J161" s="1" t="s">
        <v>211</v>
      </c>
      <c r="L161" s="1"/>
      <c r="M161" s="1"/>
      <c r="N161" s="1"/>
      <c r="O161" s="1"/>
      <c r="P161" s="1"/>
      <c r="Q161" s="1"/>
      <c r="U161" s="1"/>
    </row>
    <row r="162" spans="1:23" x14ac:dyDescent="0.25">
      <c r="A162" s="6" t="s">
        <v>68</v>
      </c>
      <c r="B162" s="5" t="s">
        <v>35</v>
      </c>
      <c r="C162" s="5" t="s">
        <v>41</v>
      </c>
      <c r="D162" s="32" t="s">
        <v>35</v>
      </c>
      <c r="E162" s="32" t="s">
        <v>35</v>
      </c>
      <c r="F162" s="5" t="s">
        <v>45</v>
      </c>
      <c r="G162" s="78"/>
      <c r="H162" s="120"/>
      <c r="J162" s="1"/>
      <c r="K162" s="1" t="s">
        <v>212</v>
      </c>
      <c r="L162" s="41"/>
      <c r="M162" s="41"/>
      <c r="N162" s="41"/>
      <c r="O162" s="41"/>
      <c r="P162" s="41"/>
      <c r="Q162" s="41"/>
      <c r="R162" s="41"/>
      <c r="S162" s="41"/>
      <c r="T162" s="41"/>
      <c r="U162" s="41"/>
      <c r="V162" s="41"/>
      <c r="W162" s="84"/>
    </row>
    <row r="163" spans="1:23" x14ac:dyDescent="0.25">
      <c r="A163" s="6" t="s">
        <v>68</v>
      </c>
      <c r="B163" s="5" t="s">
        <v>35</v>
      </c>
      <c r="C163" s="5" t="s">
        <v>41</v>
      </c>
      <c r="D163" s="32" t="s">
        <v>35</v>
      </c>
      <c r="E163" s="32" t="s">
        <v>35</v>
      </c>
      <c r="F163" s="5" t="s">
        <v>45</v>
      </c>
      <c r="G163" s="78"/>
      <c r="H163" s="120"/>
      <c r="J163" s="1" t="s">
        <v>214</v>
      </c>
      <c r="L163" s="1"/>
      <c r="M163" s="1"/>
      <c r="N163" s="1"/>
      <c r="O163" s="1"/>
      <c r="P163" s="1"/>
      <c r="Q163" s="1"/>
      <c r="U163" s="1"/>
    </row>
    <row r="164" spans="1:23" ht="15" customHeight="1" x14ac:dyDescent="0.25">
      <c r="A164" s="6" t="s">
        <v>68</v>
      </c>
      <c r="B164" s="5" t="s">
        <v>35</v>
      </c>
      <c r="C164" s="5" t="s">
        <v>41</v>
      </c>
      <c r="D164" s="32" t="s">
        <v>35</v>
      </c>
      <c r="E164" s="32" t="s">
        <v>35</v>
      </c>
      <c r="F164" s="5" t="s">
        <v>45</v>
      </c>
      <c r="G164" s="78"/>
      <c r="H164" s="120"/>
      <c r="J164" s="1"/>
      <c r="K164" s="22" t="s">
        <v>213</v>
      </c>
      <c r="L164" s="43"/>
      <c r="M164" s="43"/>
      <c r="N164" s="43"/>
      <c r="O164" s="43"/>
      <c r="P164" s="43"/>
      <c r="Q164" s="43"/>
      <c r="R164" s="43"/>
      <c r="S164" s="43"/>
      <c r="T164" s="43"/>
      <c r="U164" s="43"/>
      <c r="V164" s="43"/>
      <c r="W164" s="85"/>
    </row>
    <row r="165" spans="1:23" x14ac:dyDescent="0.25">
      <c r="A165" s="6" t="str">
        <f>IF(OR('Broker &amp; Insured Information'!$G$26&lt;&gt;0,'Broker &amp; Insured Information'!$G$26=""),"Show","Hide")</f>
        <v>Show</v>
      </c>
      <c r="B165" s="5" t="s">
        <v>66</v>
      </c>
      <c r="C165" s="5" t="s">
        <v>228</v>
      </c>
      <c r="D165" s="32" t="s">
        <v>40</v>
      </c>
      <c r="E165" s="32" t="s">
        <v>40</v>
      </c>
      <c r="F165" s="5" t="s">
        <v>54</v>
      </c>
      <c r="G165" s="78"/>
      <c r="H165" s="112"/>
      <c r="J165" s="22" t="s">
        <v>216</v>
      </c>
      <c r="L165" s="43"/>
      <c r="M165" s="43"/>
      <c r="N165" s="43"/>
      <c r="O165" s="43"/>
      <c r="P165" s="43"/>
      <c r="Q165" s="43"/>
      <c r="R165" s="43"/>
      <c r="S165" s="43"/>
      <c r="T165" s="43"/>
      <c r="U165" s="43"/>
      <c r="V165" s="43"/>
      <c r="W165" s="85"/>
    </row>
    <row r="166" spans="1:23" x14ac:dyDescent="0.25">
      <c r="A166" s="6" t="str">
        <f>IF(OR($H$165="Yes",$H$165=""),"Show","Hide")</f>
        <v>Show</v>
      </c>
      <c r="B166" s="5" t="s">
        <v>40</v>
      </c>
      <c r="C166" s="5" t="s">
        <v>229</v>
      </c>
      <c r="D166" s="32" t="s">
        <v>35</v>
      </c>
      <c r="E166" s="32" t="s">
        <v>35</v>
      </c>
      <c r="F166" s="5" t="s">
        <v>45</v>
      </c>
      <c r="G166" s="78"/>
      <c r="H166" s="120"/>
      <c r="J166" s="45"/>
      <c r="K166" s="474" t="s">
        <v>215</v>
      </c>
      <c r="L166" s="474"/>
      <c r="M166" s="474"/>
      <c r="N166" s="474"/>
      <c r="O166" s="474"/>
      <c r="P166" s="474"/>
      <c r="Q166" s="474"/>
      <c r="R166" s="474"/>
      <c r="S166" s="474"/>
      <c r="T166" s="474"/>
      <c r="U166" s="474"/>
      <c r="V166" s="474"/>
      <c r="W166" s="85"/>
    </row>
    <row r="167" spans="1:23" hidden="1" x14ac:dyDescent="0.25">
      <c r="A167" s="6" t="str">
        <f>IF(AND(OR('Broker &amp; Insured Information'!$G$26&lt;&gt;0,'Broker &amp; Insured Information'!$G$26=""),SUMPRODUCT(--('Broker &amp; Insured Information'!$E$41={"OH","ND","WA","WY"}))),"Show","Hide")</f>
        <v>Hide</v>
      </c>
      <c r="B167" s="5" t="s">
        <v>66</v>
      </c>
      <c r="C167" s="5" t="s">
        <v>228</v>
      </c>
      <c r="D167" s="32" t="s">
        <v>40</v>
      </c>
      <c r="E167" s="32" t="s">
        <v>40</v>
      </c>
      <c r="F167" s="5" t="s">
        <v>54</v>
      </c>
      <c r="G167" s="78"/>
      <c r="H167" s="121"/>
      <c r="J167" s="22" t="s">
        <v>217</v>
      </c>
      <c r="K167" s="22"/>
      <c r="L167" s="43"/>
      <c r="M167" s="43"/>
      <c r="N167" s="43"/>
      <c r="O167" s="43"/>
      <c r="P167" s="43"/>
      <c r="Q167" s="43"/>
      <c r="R167" s="43"/>
      <c r="S167" s="43"/>
      <c r="T167" s="43"/>
      <c r="U167" s="43"/>
      <c r="V167" s="43"/>
      <c r="W167" s="85"/>
    </row>
    <row r="168" spans="1:23" hidden="1" x14ac:dyDescent="0.25">
      <c r="A168" s="6" t="str">
        <f>IF(AND(OR('Broker &amp; Insured Information'!$G$26&lt;&gt;0,'Broker &amp; Insured Information'!$G$26=""),SUMPRODUCT(--('Broker &amp; Insured Information'!$E$41={"OH","ND","WA","WY"}))),"Show","Hide")</f>
        <v>Hide</v>
      </c>
      <c r="B168" s="5" t="s">
        <v>40</v>
      </c>
      <c r="C168" s="5" t="s">
        <v>230</v>
      </c>
      <c r="D168" s="32" t="s">
        <v>40</v>
      </c>
      <c r="E168" s="32" t="s">
        <v>35</v>
      </c>
      <c r="F168" s="5" t="s">
        <v>231</v>
      </c>
      <c r="G168" s="78"/>
      <c r="H168" s="121"/>
      <c r="J168" s="45"/>
      <c r="K168" s="22" t="s">
        <v>218</v>
      </c>
      <c r="L168" s="43"/>
      <c r="M168" s="43"/>
      <c r="N168" s="43"/>
      <c r="O168" s="43"/>
      <c r="P168" s="43"/>
      <c r="Q168" s="43"/>
      <c r="R168" s="43"/>
      <c r="S168" s="43"/>
      <c r="T168" s="43"/>
      <c r="U168" s="43"/>
      <c r="V168" s="43"/>
      <c r="W168" s="85"/>
    </row>
    <row r="169" spans="1:23" ht="15.75" thickBot="1" x14ac:dyDescent="0.3">
      <c r="A169" s="6" t="s">
        <v>68</v>
      </c>
      <c r="B169" s="5" t="s">
        <v>35</v>
      </c>
      <c r="C169" s="5" t="s">
        <v>41</v>
      </c>
      <c r="D169" s="32" t="s">
        <v>35</v>
      </c>
      <c r="E169" s="32" t="s">
        <v>35</v>
      </c>
      <c r="F169" s="5" t="s">
        <v>260</v>
      </c>
      <c r="G169" s="78"/>
      <c r="H169" s="120"/>
      <c r="J169" s="45"/>
      <c r="K169" s="43"/>
      <c r="L169" s="43"/>
      <c r="M169" s="43"/>
      <c r="N169" s="43"/>
      <c r="O169" s="43"/>
      <c r="P169" s="43"/>
      <c r="Q169" s="43"/>
      <c r="R169" s="43"/>
      <c r="S169" s="43"/>
      <c r="T169" s="43"/>
      <c r="U169" s="43"/>
      <c r="V169" s="43"/>
      <c r="W169" s="16"/>
    </row>
    <row r="170" spans="1:23" ht="15.75" thickBot="1" x14ac:dyDescent="0.3">
      <c r="A170" s="6" t="s">
        <v>68</v>
      </c>
      <c r="B170" s="5" t="s">
        <v>38</v>
      </c>
      <c r="C170" s="5" t="s">
        <v>38</v>
      </c>
      <c r="D170" s="32" t="s">
        <v>35</v>
      </c>
      <c r="E170" s="32" t="s">
        <v>35</v>
      </c>
      <c r="F170" s="5" t="s">
        <v>38</v>
      </c>
      <c r="G170" s="98"/>
      <c r="H170" s="92"/>
      <c r="I170" s="87" t="s">
        <v>282</v>
      </c>
      <c r="J170" s="88"/>
      <c r="K170" s="88"/>
      <c r="L170" s="88"/>
      <c r="M170" s="88"/>
      <c r="N170" s="88"/>
      <c r="O170" s="88"/>
      <c r="P170" s="88"/>
      <c r="Q170" s="89"/>
      <c r="R170" s="89"/>
      <c r="S170" s="89"/>
      <c r="T170" s="88"/>
      <c r="U170" s="89"/>
      <c r="V170" s="90"/>
    </row>
    <row r="171" spans="1:23" x14ac:dyDescent="0.25">
      <c r="A171" s="6" t="str">
        <f>IF(OR('Broker &amp; Insured Information'!$E$47&lt;&gt;0,'Broker &amp; Insured Information'!$E$47=""),"Show","Hide")</f>
        <v>Show</v>
      </c>
      <c r="B171" s="5" t="s">
        <v>40</v>
      </c>
      <c r="C171" s="5" t="s">
        <v>50</v>
      </c>
      <c r="D171" s="32" t="s">
        <v>35</v>
      </c>
      <c r="E171" s="32" t="s">
        <v>35</v>
      </c>
      <c r="F171" s="5" t="s">
        <v>45</v>
      </c>
      <c r="G171" s="78"/>
      <c r="H171" s="124"/>
      <c r="I171" s="4" t="s">
        <v>485</v>
      </c>
      <c r="J171" s="1"/>
      <c r="K171" s="1"/>
      <c r="L171" s="1"/>
      <c r="M171" s="1"/>
      <c r="N171" s="1"/>
      <c r="O171" s="1"/>
      <c r="S171" s="1"/>
      <c r="V171" s="12"/>
    </row>
    <row r="172" spans="1:23" x14ac:dyDescent="0.25">
      <c r="A172" s="6" t="str">
        <f>IF(OR('Broker &amp; Insured Information'!$E$47&lt;&gt;0,'Broker &amp; Insured Information'!$E$47=""),"Show","Hide")</f>
        <v>Show</v>
      </c>
      <c r="B172" s="5" t="s">
        <v>40</v>
      </c>
      <c r="C172" s="5" t="s">
        <v>50</v>
      </c>
      <c r="D172" s="32" t="s">
        <v>35</v>
      </c>
      <c r="E172" s="32" t="s">
        <v>35</v>
      </c>
      <c r="F172" s="5" t="s">
        <v>45</v>
      </c>
      <c r="G172" s="78"/>
      <c r="H172" s="122"/>
      <c r="I172" s="4"/>
      <c r="J172" s="1" t="s">
        <v>487</v>
      </c>
      <c r="K172" s="1"/>
      <c r="L172" s="1"/>
      <c r="M172" s="1"/>
      <c r="N172" s="1"/>
      <c r="O172" s="1"/>
      <c r="S172" s="1"/>
      <c r="V172" s="12"/>
    </row>
    <row r="173" spans="1:23" x14ac:dyDescent="0.25">
      <c r="A173" s="6" t="str">
        <f>IF(OR('Broker &amp; Insured Information'!$E$47&lt;&gt;0,'Broker &amp; Insured Information'!$E$47=""),"Show","Hide")</f>
        <v>Show</v>
      </c>
      <c r="B173" s="5" t="s">
        <v>40</v>
      </c>
      <c r="C173" s="5" t="s">
        <v>50</v>
      </c>
      <c r="D173" s="32" t="s">
        <v>35</v>
      </c>
      <c r="E173" s="32" t="s">
        <v>35</v>
      </c>
      <c r="F173" s="5" t="s">
        <v>45</v>
      </c>
      <c r="G173" s="78"/>
      <c r="H173" s="122"/>
      <c r="I173" s="1"/>
      <c r="K173" s="1" t="s">
        <v>166</v>
      </c>
      <c r="L173" s="1"/>
      <c r="M173" s="1"/>
      <c r="N173" s="1"/>
      <c r="O173" s="1"/>
      <c r="S173" s="1"/>
      <c r="V173" s="12"/>
    </row>
    <row r="174" spans="1:23" x14ac:dyDescent="0.25">
      <c r="A174" s="6" t="str">
        <f>IF(OR('Broker &amp; Insured Information'!$E$47&lt;&gt;0,'Broker &amp; Insured Information'!$E$47=""),"Show","Hide")</f>
        <v>Show</v>
      </c>
      <c r="B174" s="5" t="s">
        <v>40</v>
      </c>
      <c r="C174" s="5" t="s">
        <v>50</v>
      </c>
      <c r="D174" s="32" t="s">
        <v>35</v>
      </c>
      <c r="E174" s="32" t="s">
        <v>35</v>
      </c>
      <c r="F174" s="5" t="s">
        <v>45</v>
      </c>
      <c r="G174" s="78"/>
      <c r="H174" s="122"/>
      <c r="I174" s="1"/>
      <c r="J174" s="1"/>
      <c r="K174" s="1"/>
      <c r="L174" s="1" t="s">
        <v>167</v>
      </c>
      <c r="M174" s="1"/>
      <c r="N174" s="1"/>
      <c r="O174" s="1"/>
      <c r="S174" s="1"/>
      <c r="V174" s="12"/>
    </row>
    <row r="175" spans="1:23" x14ac:dyDescent="0.25">
      <c r="A175" s="6" t="str">
        <f>IF(OR('Broker &amp; Insured Information'!$E$47&lt;&gt;0,'Broker &amp; Insured Information'!$E$47=""),"Show","Hide")</f>
        <v>Show</v>
      </c>
      <c r="B175" s="5" t="s">
        <v>40</v>
      </c>
      <c r="C175" s="5" t="s">
        <v>50</v>
      </c>
      <c r="D175" s="32" t="s">
        <v>35</v>
      </c>
      <c r="E175" s="32" t="s">
        <v>35</v>
      </c>
      <c r="F175" s="5" t="s">
        <v>45</v>
      </c>
      <c r="G175" s="78"/>
      <c r="H175" s="122"/>
      <c r="I175" s="1"/>
      <c r="J175" s="1"/>
      <c r="K175" s="1" t="s">
        <v>168</v>
      </c>
      <c r="L175" s="1"/>
      <c r="M175" s="1"/>
      <c r="N175" s="1"/>
      <c r="O175" s="1"/>
      <c r="S175" s="1"/>
      <c r="V175" s="12"/>
    </row>
    <row r="176" spans="1:23" x14ac:dyDescent="0.25">
      <c r="A176" s="6" t="str">
        <f>IF(OR('Broker &amp; Insured Information'!$E$47&lt;&gt;0,'Broker &amp; Insured Information'!$E$47=""),"Show","Hide")</f>
        <v>Show</v>
      </c>
      <c r="B176" s="5" t="s">
        <v>40</v>
      </c>
      <c r="C176" s="5" t="s">
        <v>50</v>
      </c>
      <c r="D176" s="32" t="s">
        <v>35</v>
      </c>
      <c r="E176" s="32" t="s">
        <v>35</v>
      </c>
      <c r="F176" s="5" t="s">
        <v>45</v>
      </c>
      <c r="G176" s="78"/>
      <c r="H176" s="122"/>
      <c r="I176" s="1"/>
      <c r="J176" s="1"/>
      <c r="K176" s="1"/>
      <c r="L176" s="1" t="s">
        <v>169</v>
      </c>
      <c r="M176" s="1"/>
      <c r="N176" s="1"/>
      <c r="O176" s="1"/>
      <c r="S176" s="1"/>
      <c r="V176" s="12"/>
    </row>
    <row r="177" spans="1:22" x14ac:dyDescent="0.25">
      <c r="A177" s="6" t="str">
        <f>IF(OR('Broker &amp; Insured Information'!$E$47&lt;&gt;0,'Broker &amp; Insured Information'!$E$47=""),"Show","Hide")</f>
        <v>Show</v>
      </c>
      <c r="B177" s="5" t="s">
        <v>40</v>
      </c>
      <c r="C177" s="5" t="s">
        <v>50</v>
      </c>
      <c r="D177" s="32" t="s">
        <v>35</v>
      </c>
      <c r="E177" s="32" t="s">
        <v>35</v>
      </c>
      <c r="F177" s="5" t="s">
        <v>45</v>
      </c>
      <c r="G177" s="78"/>
      <c r="H177" s="122"/>
      <c r="I177" s="1"/>
      <c r="J177" s="1"/>
      <c r="K177" s="1" t="s">
        <v>7</v>
      </c>
      <c r="L177" s="1"/>
      <c r="M177" s="1"/>
      <c r="N177" s="1"/>
      <c r="O177" s="1"/>
      <c r="S177" s="1"/>
      <c r="V177" s="12"/>
    </row>
    <row r="178" spans="1:22" ht="15" customHeight="1" x14ac:dyDescent="0.25">
      <c r="A178" s="6" t="str">
        <f>IF(OR('Broker &amp; Insured Information'!$E$47&lt;&gt;0,'Broker &amp; Insured Information'!$E$47=""),"Show","Hide")</f>
        <v>Show</v>
      </c>
      <c r="B178" s="5" t="s">
        <v>40</v>
      </c>
      <c r="C178" s="5" t="s">
        <v>50</v>
      </c>
      <c r="D178" s="32" t="s">
        <v>35</v>
      </c>
      <c r="E178" s="32" t="s">
        <v>35</v>
      </c>
      <c r="F178" s="5" t="s">
        <v>45</v>
      </c>
      <c r="G178" s="78"/>
      <c r="H178" s="122"/>
      <c r="I178" s="1"/>
      <c r="J178" s="1"/>
      <c r="K178" s="142"/>
      <c r="L178" s="17" t="s">
        <v>8</v>
      </c>
      <c r="M178" s="17"/>
      <c r="N178" s="17"/>
      <c r="O178" s="17"/>
      <c r="P178" s="142"/>
      <c r="Q178" s="142"/>
      <c r="R178" s="142"/>
      <c r="S178" s="142"/>
      <c r="T178" s="142"/>
      <c r="U178" s="142"/>
      <c r="V178" s="12"/>
    </row>
    <row r="179" spans="1:22" ht="15" customHeight="1" x14ac:dyDescent="0.25">
      <c r="A179" s="6" t="str">
        <f>IF(OR('Broker &amp; Insured Information'!$E$47&lt;&gt;0,'Broker &amp; Insured Information'!$E$47=""),"Show","Hide")</f>
        <v>Show</v>
      </c>
      <c r="B179" s="5" t="s">
        <v>40</v>
      </c>
      <c r="C179" s="5" t="s">
        <v>50</v>
      </c>
      <c r="D179" s="32" t="s">
        <v>35</v>
      </c>
      <c r="E179" s="32" t="s">
        <v>35</v>
      </c>
      <c r="F179" s="5" t="s">
        <v>45</v>
      </c>
      <c r="G179" s="78"/>
      <c r="H179" s="122"/>
      <c r="I179" s="1"/>
      <c r="J179" s="1"/>
      <c r="K179" s="1"/>
      <c r="L179" s="1" t="s">
        <v>9</v>
      </c>
      <c r="M179" s="1"/>
      <c r="N179" s="1"/>
      <c r="O179" s="1"/>
      <c r="S179" s="1"/>
      <c r="V179" s="12"/>
    </row>
    <row r="180" spans="1:22" x14ac:dyDescent="0.25">
      <c r="A180" s="6" t="str">
        <f>IF(OR('Broker &amp; Insured Information'!$E$47&lt;&gt;0,'Broker &amp; Insured Information'!$E$47=""),"Show","Hide")</f>
        <v>Show</v>
      </c>
      <c r="B180" s="5" t="s">
        <v>40</v>
      </c>
      <c r="C180" s="5" t="s">
        <v>50</v>
      </c>
      <c r="D180" s="32" t="s">
        <v>35</v>
      </c>
      <c r="E180" s="32" t="s">
        <v>35</v>
      </c>
      <c r="F180" s="5" t="s">
        <v>45</v>
      </c>
      <c r="G180" s="78"/>
      <c r="H180" s="122"/>
      <c r="I180" s="1"/>
      <c r="J180" s="1"/>
      <c r="K180" s="1"/>
      <c r="L180" s="1" t="s">
        <v>10</v>
      </c>
      <c r="M180" s="1"/>
      <c r="N180" s="1"/>
      <c r="O180" s="1"/>
      <c r="S180" s="1"/>
      <c r="V180" s="12"/>
    </row>
    <row r="181" spans="1:22" x14ac:dyDescent="0.25">
      <c r="A181" s="6" t="str">
        <f>IF(OR('Broker &amp; Insured Information'!$E$47&lt;&gt;0,'Broker &amp; Insured Information'!$E$47=""),"Show","Hide")</f>
        <v>Show</v>
      </c>
      <c r="B181" s="5" t="s">
        <v>40</v>
      </c>
      <c r="C181" s="5" t="s">
        <v>50</v>
      </c>
      <c r="D181" s="32" t="s">
        <v>35</v>
      </c>
      <c r="E181" s="32" t="s">
        <v>35</v>
      </c>
      <c r="F181" s="5" t="s">
        <v>45</v>
      </c>
      <c r="G181" s="78"/>
      <c r="H181" s="122"/>
      <c r="I181" s="1"/>
      <c r="J181" s="1"/>
      <c r="K181" s="1"/>
      <c r="L181" s="1" t="s">
        <v>11</v>
      </c>
      <c r="M181" s="1"/>
      <c r="N181" s="1"/>
      <c r="O181" s="1"/>
      <c r="S181" s="1"/>
      <c r="V181" s="12"/>
    </row>
    <row r="182" spans="1:22" x14ac:dyDescent="0.25">
      <c r="A182" s="6" t="str">
        <f>IF(OR('Broker &amp; Insured Information'!$E$47&lt;&gt;0,'Broker &amp; Insured Information'!$E$47=""),"Show","Hide")</f>
        <v>Show</v>
      </c>
      <c r="B182" s="5" t="s">
        <v>40</v>
      </c>
      <c r="C182" s="5" t="s">
        <v>50</v>
      </c>
      <c r="D182" s="32" t="s">
        <v>35</v>
      </c>
      <c r="E182" s="32" t="s">
        <v>35</v>
      </c>
      <c r="F182" s="5" t="s">
        <v>45</v>
      </c>
      <c r="G182" s="78"/>
      <c r="H182" s="122"/>
      <c r="I182" s="1"/>
      <c r="J182" s="1"/>
      <c r="K182" s="1" t="s">
        <v>12</v>
      </c>
      <c r="L182" s="1"/>
      <c r="M182" s="1"/>
      <c r="N182" s="1"/>
      <c r="O182" s="1"/>
      <c r="S182" s="1"/>
      <c r="V182" s="12"/>
    </row>
    <row r="183" spans="1:22" ht="15" customHeight="1" x14ac:dyDescent="0.25">
      <c r="A183" s="6" t="str">
        <f>IF(OR('Broker &amp; Insured Information'!$E$47&lt;&gt;0,'Broker &amp; Insured Information'!$E$47=""),"Show","Hide")</f>
        <v>Show</v>
      </c>
      <c r="B183" s="5" t="s">
        <v>40</v>
      </c>
      <c r="C183" s="5" t="s">
        <v>50</v>
      </c>
      <c r="D183" s="32" t="s">
        <v>35</v>
      </c>
      <c r="E183" s="32" t="s">
        <v>35</v>
      </c>
      <c r="F183" s="5" t="s">
        <v>45</v>
      </c>
      <c r="G183" s="78"/>
      <c r="H183" s="122"/>
      <c r="I183" s="1"/>
      <c r="J183" s="1"/>
      <c r="K183" s="21"/>
      <c r="L183" s="172" t="s">
        <v>13</v>
      </c>
      <c r="M183" s="21"/>
      <c r="N183" s="21"/>
      <c r="O183" s="21"/>
      <c r="P183" s="21"/>
      <c r="Q183" s="21"/>
      <c r="R183" s="21"/>
      <c r="S183" s="21"/>
      <c r="T183" s="21"/>
      <c r="U183" s="21"/>
      <c r="V183" s="12"/>
    </row>
    <row r="184" spans="1:22" ht="15" customHeight="1" x14ac:dyDescent="0.25">
      <c r="A184" s="6" t="str">
        <f>IF(OR('Broker &amp; Insured Information'!$E$47&lt;&gt;0,'Broker &amp; Insured Information'!$E$47=""),"Show","Hide")</f>
        <v>Show</v>
      </c>
      <c r="B184" s="5" t="s">
        <v>40</v>
      </c>
      <c r="C184" s="5" t="s">
        <v>50</v>
      </c>
      <c r="D184" s="32" t="s">
        <v>35</v>
      </c>
      <c r="E184" s="32" t="s">
        <v>35</v>
      </c>
      <c r="F184" s="5" t="s">
        <v>45</v>
      </c>
      <c r="G184" s="78"/>
      <c r="H184" s="122"/>
      <c r="I184" s="1"/>
      <c r="J184" s="1"/>
      <c r="K184" s="1"/>
      <c r="L184" s="1" t="s">
        <v>9</v>
      </c>
      <c r="M184" s="1"/>
      <c r="N184" s="1"/>
      <c r="O184" s="1"/>
      <c r="S184" s="1"/>
      <c r="V184" s="12"/>
    </row>
    <row r="185" spans="1:22" x14ac:dyDescent="0.25">
      <c r="A185" s="6" t="str">
        <f>IF(OR('Broker &amp; Insured Information'!$E$47&lt;&gt;0,'Broker &amp; Insured Information'!$E$47=""),"Show","Hide")</f>
        <v>Show</v>
      </c>
      <c r="B185" s="5" t="s">
        <v>40</v>
      </c>
      <c r="C185" s="5" t="s">
        <v>50</v>
      </c>
      <c r="D185" s="32" t="s">
        <v>35</v>
      </c>
      <c r="E185" s="32" t="s">
        <v>35</v>
      </c>
      <c r="F185" s="5" t="s">
        <v>45</v>
      </c>
      <c r="G185" s="78"/>
      <c r="H185" s="122"/>
      <c r="I185" s="1"/>
      <c r="J185" s="1"/>
      <c r="K185" s="1"/>
      <c r="L185" s="1" t="s">
        <v>14</v>
      </c>
      <c r="M185" s="1"/>
      <c r="N185" s="1"/>
      <c r="O185" s="1"/>
      <c r="S185" s="1"/>
      <c r="V185" s="12"/>
    </row>
    <row r="186" spans="1:22" x14ac:dyDescent="0.25">
      <c r="A186" s="6" t="str">
        <f>IF(OR('Broker &amp; Insured Information'!$E$47&lt;&gt;0,'Broker &amp; Insured Information'!$E$47=""),"Show","Hide")</f>
        <v>Show</v>
      </c>
      <c r="B186" s="5" t="s">
        <v>40</v>
      </c>
      <c r="C186" s="5" t="s">
        <v>50</v>
      </c>
      <c r="D186" s="32" t="s">
        <v>35</v>
      </c>
      <c r="E186" s="32" t="s">
        <v>35</v>
      </c>
      <c r="F186" s="5" t="s">
        <v>45</v>
      </c>
      <c r="G186" s="78"/>
      <c r="H186" s="122"/>
      <c r="I186" s="1"/>
      <c r="J186" s="1"/>
      <c r="K186" s="1"/>
      <c r="L186" s="1" t="s">
        <v>15</v>
      </c>
      <c r="M186" s="1"/>
      <c r="N186" s="1"/>
      <c r="O186" s="1"/>
      <c r="S186" s="1"/>
      <c r="V186" s="12"/>
    </row>
    <row r="187" spans="1:22" x14ac:dyDescent="0.25">
      <c r="A187" s="6" t="str">
        <f>IF(OR('Broker &amp; Insured Information'!$E$47&lt;&gt;0,'Broker &amp; Insured Information'!$E$47=""),"Show","Hide")</f>
        <v>Show</v>
      </c>
      <c r="B187" s="5" t="s">
        <v>40</v>
      </c>
      <c r="C187" s="5" t="s">
        <v>50</v>
      </c>
      <c r="D187" s="32" t="s">
        <v>35</v>
      </c>
      <c r="E187" s="32" t="s">
        <v>35</v>
      </c>
      <c r="F187" s="5" t="s">
        <v>45</v>
      </c>
      <c r="G187" s="78"/>
      <c r="H187" s="122"/>
      <c r="I187" s="1"/>
      <c r="J187" s="1"/>
      <c r="K187" s="1" t="s">
        <v>16</v>
      </c>
      <c r="L187" s="1"/>
      <c r="M187" s="1"/>
      <c r="N187" s="1"/>
      <c r="O187" s="1"/>
      <c r="S187" s="1"/>
      <c r="V187" s="12"/>
    </row>
    <row r="188" spans="1:22" ht="15" customHeight="1" x14ac:dyDescent="0.25">
      <c r="A188" s="6" t="str">
        <f>IF(OR('Broker &amp; Insured Information'!$E$47&lt;&gt;0,'Broker &amp; Insured Information'!$E$47=""),"Show","Hide")</f>
        <v>Show</v>
      </c>
      <c r="B188" s="5" t="s">
        <v>40</v>
      </c>
      <c r="C188" s="5" t="s">
        <v>50</v>
      </c>
      <c r="D188" s="32" t="s">
        <v>35</v>
      </c>
      <c r="E188" s="32" t="s">
        <v>35</v>
      </c>
      <c r="F188" s="5" t="s">
        <v>45</v>
      </c>
      <c r="G188" s="78"/>
      <c r="H188" s="122"/>
      <c r="I188" s="1"/>
      <c r="J188" s="1"/>
      <c r="K188" s="21"/>
      <c r="L188" s="172" t="s">
        <v>13</v>
      </c>
      <c r="M188" s="21"/>
      <c r="N188" s="21"/>
      <c r="O188" s="21"/>
      <c r="P188" s="21"/>
      <c r="Q188" s="21"/>
      <c r="R188" s="21"/>
      <c r="S188" s="21"/>
      <c r="T188" s="21"/>
      <c r="U188" s="21"/>
      <c r="V188" s="12"/>
    </row>
    <row r="189" spans="1:22" ht="15" customHeight="1" x14ac:dyDescent="0.25">
      <c r="A189" s="6" t="str">
        <f>IF(OR('Broker &amp; Insured Information'!$E$47&lt;&gt;0,'Broker &amp; Insured Information'!$E$47=""),"Show","Hide")</f>
        <v>Show</v>
      </c>
      <c r="B189" s="5" t="s">
        <v>40</v>
      </c>
      <c r="C189" s="5" t="s">
        <v>50</v>
      </c>
      <c r="D189" s="32" t="s">
        <v>35</v>
      </c>
      <c r="E189" s="32" t="s">
        <v>35</v>
      </c>
      <c r="F189" s="5" t="s">
        <v>45</v>
      </c>
      <c r="G189" s="78"/>
      <c r="H189" s="122"/>
      <c r="I189" s="1"/>
      <c r="J189" s="1"/>
      <c r="K189" s="1"/>
      <c r="L189" s="1" t="s">
        <v>9</v>
      </c>
      <c r="M189" s="1"/>
      <c r="N189" s="1"/>
      <c r="O189" s="1"/>
      <c r="S189" s="1"/>
      <c r="V189" s="12"/>
    </row>
    <row r="190" spans="1:22" x14ac:dyDescent="0.25">
      <c r="A190" s="6" t="str">
        <f>IF(OR('Broker &amp; Insured Information'!$E$47&lt;&gt;0,'Broker &amp; Insured Information'!$E$47=""),"Show","Hide")</f>
        <v>Show</v>
      </c>
      <c r="B190" s="5" t="s">
        <v>40</v>
      </c>
      <c r="C190" s="5" t="s">
        <v>50</v>
      </c>
      <c r="D190" s="32" t="s">
        <v>35</v>
      </c>
      <c r="E190" s="32" t="s">
        <v>35</v>
      </c>
      <c r="F190" s="5" t="s">
        <v>45</v>
      </c>
      <c r="G190" s="78"/>
      <c r="H190" s="122"/>
      <c r="I190" s="1"/>
      <c r="J190" s="1"/>
      <c r="K190" s="1"/>
      <c r="L190" s="1" t="s">
        <v>17</v>
      </c>
      <c r="M190" s="1"/>
      <c r="N190" s="1"/>
      <c r="O190" s="1"/>
      <c r="S190" s="1"/>
      <c r="V190" s="12"/>
    </row>
    <row r="191" spans="1:22" x14ac:dyDescent="0.25">
      <c r="A191" s="6" t="str">
        <f>IF(OR('Broker &amp; Insured Information'!$E$47&lt;&gt;0,'Broker &amp; Insured Information'!$E$47=""),"Show","Hide")</f>
        <v>Show</v>
      </c>
      <c r="B191" s="5" t="s">
        <v>40</v>
      </c>
      <c r="C191" s="5" t="s">
        <v>50</v>
      </c>
      <c r="D191" s="32" t="s">
        <v>35</v>
      </c>
      <c r="E191" s="32" t="s">
        <v>35</v>
      </c>
      <c r="F191" s="5" t="s">
        <v>45</v>
      </c>
      <c r="G191" s="78"/>
      <c r="H191" s="122"/>
      <c r="I191" s="1"/>
      <c r="J191" s="1"/>
      <c r="K191" s="1"/>
      <c r="L191" s="1" t="s">
        <v>18</v>
      </c>
      <c r="M191" s="1"/>
      <c r="N191" s="1"/>
      <c r="O191" s="1"/>
      <c r="S191" s="1"/>
      <c r="V191" s="12"/>
    </row>
    <row r="192" spans="1:22" x14ac:dyDescent="0.25">
      <c r="A192" s="6" t="str">
        <f>IF(OR('Broker &amp; Insured Information'!$E$47&lt;&gt;0,'Broker &amp; Insured Information'!$E$47=""),"Show","Hide")</f>
        <v>Show</v>
      </c>
      <c r="B192" s="5" t="s">
        <v>40</v>
      </c>
      <c r="C192" s="5" t="s">
        <v>50</v>
      </c>
      <c r="D192" s="32" t="s">
        <v>35</v>
      </c>
      <c r="E192" s="32" t="s">
        <v>35</v>
      </c>
      <c r="F192" s="5" t="s">
        <v>45</v>
      </c>
      <c r="G192" s="78"/>
      <c r="H192" s="122"/>
      <c r="I192" s="1"/>
      <c r="J192" s="1"/>
      <c r="K192" s="1"/>
      <c r="L192" s="1" t="s">
        <v>15</v>
      </c>
      <c r="M192" s="1"/>
      <c r="N192" s="1"/>
      <c r="O192" s="1"/>
      <c r="S192" s="1"/>
      <c r="V192" s="12"/>
    </row>
    <row r="193" spans="1:22" x14ac:dyDescent="0.25">
      <c r="A193" s="6" t="str">
        <f>IF(OR('Broker &amp; Insured Information'!$E$47&lt;&gt;0,'Broker &amp; Insured Information'!$E$47=""),"Show","Hide")</f>
        <v>Show</v>
      </c>
      <c r="B193" s="5" t="s">
        <v>40</v>
      </c>
      <c r="C193" s="5" t="s">
        <v>50</v>
      </c>
      <c r="D193" s="32" t="s">
        <v>35</v>
      </c>
      <c r="E193" s="32" t="s">
        <v>35</v>
      </c>
      <c r="F193" s="5" t="s">
        <v>45</v>
      </c>
      <c r="G193" s="78"/>
      <c r="H193" s="122"/>
      <c r="I193" s="1"/>
      <c r="J193" s="1" t="s">
        <v>416</v>
      </c>
      <c r="K193" s="1"/>
      <c r="L193" s="1"/>
      <c r="M193" s="1"/>
      <c r="N193" s="1"/>
      <c r="O193" s="1"/>
      <c r="S193" s="1"/>
      <c r="V193" s="12"/>
    </row>
    <row r="194" spans="1:22" x14ac:dyDescent="0.25">
      <c r="A194" s="6" t="str">
        <f>IF(OR('Broker &amp; Insured Information'!$E$47&lt;&gt;0,'Broker &amp; Insured Information'!$E$47=""),"Show","Hide")</f>
        <v>Show</v>
      </c>
      <c r="B194" s="5" t="s">
        <v>40</v>
      </c>
      <c r="C194" s="5" t="s">
        <v>50</v>
      </c>
      <c r="D194" s="32" t="s">
        <v>35</v>
      </c>
      <c r="E194" s="32" t="s">
        <v>35</v>
      </c>
      <c r="F194" s="5" t="s">
        <v>45</v>
      </c>
      <c r="G194" s="78"/>
      <c r="H194" s="122"/>
      <c r="I194" s="1"/>
      <c r="J194" s="1"/>
      <c r="K194" s="1" t="s">
        <v>417</v>
      </c>
      <c r="L194" s="1"/>
      <c r="M194" s="1"/>
      <c r="N194" s="1"/>
      <c r="O194" s="1"/>
      <c r="S194" s="1"/>
      <c r="V194" s="12"/>
    </row>
    <row r="195" spans="1:22" x14ac:dyDescent="0.25">
      <c r="A195" s="6" t="str">
        <f>IF(OR('Broker &amp; Insured Information'!$E$47&lt;&gt;0,'Broker &amp; Insured Information'!$E$47=""),"Show","Hide")</f>
        <v>Show</v>
      </c>
      <c r="B195" s="5" t="s">
        <v>40</v>
      </c>
      <c r="C195" s="5" t="s">
        <v>50</v>
      </c>
      <c r="D195" s="32" t="s">
        <v>35</v>
      </c>
      <c r="E195" s="32" t="s">
        <v>35</v>
      </c>
      <c r="F195" s="5" t="s">
        <v>45</v>
      </c>
      <c r="G195" s="78"/>
      <c r="H195" s="122"/>
      <c r="I195" s="1"/>
      <c r="J195" s="1"/>
      <c r="K195" s="1"/>
      <c r="L195" s="1" t="s">
        <v>418</v>
      </c>
      <c r="M195" s="1"/>
      <c r="N195" s="1"/>
      <c r="O195" s="1"/>
      <c r="S195" s="1"/>
      <c r="V195" s="12"/>
    </row>
    <row r="196" spans="1:22" x14ac:dyDescent="0.25">
      <c r="A196" s="6" t="str">
        <f>IF(OR('Broker &amp; Insured Information'!$E$47&lt;&gt;0,'Broker &amp; Insured Information'!$E$47=""),"Show","Hide")</f>
        <v>Show</v>
      </c>
      <c r="B196" s="5" t="s">
        <v>40</v>
      </c>
      <c r="C196" s="5" t="s">
        <v>50</v>
      </c>
      <c r="D196" s="32" t="s">
        <v>35</v>
      </c>
      <c r="E196" s="32" t="s">
        <v>35</v>
      </c>
      <c r="F196" s="5" t="s">
        <v>45</v>
      </c>
      <c r="G196" s="78"/>
      <c r="H196" s="122"/>
      <c r="I196" s="1"/>
      <c r="J196" s="1"/>
      <c r="K196" s="1"/>
      <c r="L196" s="1"/>
      <c r="M196" s="1" t="s">
        <v>419</v>
      </c>
      <c r="N196" s="1"/>
      <c r="O196" s="1"/>
      <c r="S196" s="1"/>
      <c r="V196" s="12"/>
    </row>
    <row r="197" spans="1:22" ht="15.75" thickBot="1" x14ac:dyDescent="0.3">
      <c r="A197" s="6" t="str">
        <f>IF(OR('Broker &amp; Insured Information'!$E$47&lt;&gt;0,'Broker &amp; Insured Information'!$E$47=""),"Show","Hide")</f>
        <v>Show</v>
      </c>
      <c r="B197" s="5" t="s">
        <v>40</v>
      </c>
      <c r="C197" s="5" t="s">
        <v>50</v>
      </c>
      <c r="D197" s="32" t="s">
        <v>35</v>
      </c>
      <c r="E197" s="32" t="s">
        <v>35</v>
      </c>
      <c r="F197" s="5" t="s">
        <v>45</v>
      </c>
      <c r="G197" s="78"/>
      <c r="H197" s="122"/>
      <c r="I197" s="1"/>
      <c r="J197" s="1"/>
      <c r="K197" s="1"/>
      <c r="L197" s="1" t="s">
        <v>420</v>
      </c>
      <c r="M197" s="1"/>
      <c r="N197" s="1"/>
      <c r="O197" s="1"/>
      <c r="S197" s="1"/>
      <c r="V197" s="12"/>
    </row>
    <row r="198" spans="1:22" ht="15.75" thickBot="1" x14ac:dyDescent="0.3">
      <c r="A198" s="6" t="str">
        <f>IF(OR('Broker &amp; Insured Information'!$E$47&lt;&gt;0,'Broker &amp; Insured Information'!$E$47=""),"Show","Hide")</f>
        <v>Show</v>
      </c>
      <c r="B198" s="5" t="s">
        <v>40</v>
      </c>
      <c r="C198" s="5" t="s">
        <v>50</v>
      </c>
      <c r="D198" s="32" t="s">
        <v>40</v>
      </c>
      <c r="E198" s="32" t="s">
        <v>35</v>
      </c>
      <c r="F198" s="5" t="s">
        <v>37</v>
      </c>
      <c r="G198" s="102"/>
      <c r="H198" s="143"/>
      <c r="I198" s="477" t="s">
        <v>184</v>
      </c>
      <c r="J198" s="478"/>
      <c r="K198" s="478"/>
      <c r="L198" s="478"/>
      <c r="M198" s="478"/>
      <c r="N198" s="478"/>
      <c r="O198" s="478"/>
      <c r="P198" s="478"/>
      <c r="Q198" s="478"/>
      <c r="R198" s="478"/>
      <c r="S198" s="478"/>
      <c r="T198" s="478"/>
      <c r="U198" s="478"/>
      <c r="V198" s="479"/>
    </row>
    <row r="199" spans="1:22" x14ac:dyDescent="0.25">
      <c r="A199" s="6" t="str">
        <f>IF(OR('Broker &amp; Insured Information'!$E$47&lt;&gt;0,'Broker &amp; Insured Information'!$E$47=""),"Show","Hide")</f>
        <v>Show</v>
      </c>
      <c r="B199" s="5" t="s">
        <v>40</v>
      </c>
      <c r="C199" s="5" t="s">
        <v>50</v>
      </c>
      <c r="D199" s="32" t="s">
        <v>35</v>
      </c>
      <c r="E199" s="32" t="s">
        <v>35</v>
      </c>
      <c r="F199" s="5" t="s">
        <v>260</v>
      </c>
      <c r="H199" s="124"/>
    </row>
    <row r="200" spans="1:22" hidden="1" x14ac:dyDescent="0.25">
      <c r="A200" s="6" t="str">
        <f>IF(AND('Broker &amp; Insured Information'!$E$55="No",OR('Broker &amp; Insured Information'!$E$47&lt;&gt;0,'Broker &amp; Insured Information'!$E$47="")),"Show","Hide")</f>
        <v>Hide</v>
      </c>
      <c r="B200" s="5" t="s">
        <v>40</v>
      </c>
      <c r="C200" s="5" t="s">
        <v>383</v>
      </c>
      <c r="D200" s="32" t="s">
        <v>35</v>
      </c>
      <c r="E200" s="32" t="s">
        <v>40</v>
      </c>
      <c r="F200" s="5" t="s">
        <v>38</v>
      </c>
      <c r="H200" s="124"/>
      <c r="I200" t="s">
        <v>388</v>
      </c>
    </row>
    <row r="201" spans="1:22" hidden="1" x14ac:dyDescent="0.25">
      <c r="A201" s="6" t="str">
        <f>IF(AND('Broker &amp; Insured Information'!$E$55="No",OR('Broker &amp; Insured Information'!$E$47&lt;&gt;0,'Broker &amp; Insured Information'!$E$47="")),"Show","Hide")</f>
        <v>Hide</v>
      </c>
      <c r="B201" s="5" t="s">
        <v>40</v>
      </c>
      <c r="C201" s="5" t="s">
        <v>383</v>
      </c>
      <c r="D201" s="32" t="s">
        <v>40</v>
      </c>
      <c r="E201" s="32" t="s">
        <v>35</v>
      </c>
      <c r="F201" s="5" t="s">
        <v>39</v>
      </c>
      <c r="H201" s="121">
        <f>'Broker &amp; Insured Information'!$E$55</f>
        <v>0</v>
      </c>
      <c r="J201" t="s">
        <v>112</v>
      </c>
    </row>
    <row r="202" spans="1:22" hidden="1" x14ac:dyDescent="0.25">
      <c r="A202" s="6" t="str">
        <f>IF(AND('Broker &amp; Insured Information'!$E$55="No",OR('Broker &amp; Insured Information'!$E$47&lt;&gt;0,'Broker &amp; Insured Information'!$E$47="")),"Show","Hide")</f>
        <v>Hide</v>
      </c>
      <c r="B202" s="5" t="s">
        <v>40</v>
      </c>
      <c r="C202" s="5" t="s">
        <v>383</v>
      </c>
      <c r="D202" s="32" t="s">
        <v>40</v>
      </c>
      <c r="E202" s="32" t="s">
        <v>35</v>
      </c>
      <c r="F202" s="5" t="s">
        <v>39</v>
      </c>
      <c r="H202" s="121">
        <f>'Broker &amp; Insured Information'!$G$55</f>
        <v>0</v>
      </c>
      <c r="J202" t="s">
        <v>384</v>
      </c>
    </row>
    <row r="203" spans="1:22" hidden="1" x14ac:dyDescent="0.25">
      <c r="A203" s="6" t="str">
        <f>IF(AND('Broker &amp; Insured Information'!$E$55="No",OR('Broker &amp; Insured Information'!$E$47&lt;&gt;0,'Broker &amp; Insured Information'!$E$47="")),"Show","Hide")</f>
        <v>Hide</v>
      </c>
      <c r="B203" s="5" t="s">
        <v>40</v>
      </c>
      <c r="C203" s="5" t="s">
        <v>383</v>
      </c>
      <c r="D203" s="32" t="s">
        <v>40</v>
      </c>
      <c r="E203" s="32" t="s">
        <v>35</v>
      </c>
      <c r="F203" s="5" t="s">
        <v>39</v>
      </c>
      <c r="H203" s="121"/>
      <c r="J203" t="s">
        <v>385</v>
      </c>
    </row>
    <row r="204" spans="1:22" hidden="1" x14ac:dyDescent="0.25">
      <c r="A204" s="6" t="str">
        <f>IF(AND('Broker &amp; Insured Information'!$E$55="No",OR('Broker &amp; Insured Information'!$E$47&lt;&gt;0,'Broker &amp; Insured Information'!$E$47="")),"Show","Hide")</f>
        <v>Hide</v>
      </c>
      <c r="B204" s="5" t="s">
        <v>40</v>
      </c>
      <c r="C204" s="5" t="s">
        <v>383</v>
      </c>
      <c r="D204" s="32" t="s">
        <v>40</v>
      </c>
      <c r="E204" s="32" t="s">
        <v>35</v>
      </c>
      <c r="F204" s="5" t="s">
        <v>39</v>
      </c>
      <c r="H204" s="121"/>
      <c r="J204" t="s">
        <v>386</v>
      </c>
    </row>
    <row r="205" spans="1:22" hidden="1" x14ac:dyDescent="0.25">
      <c r="A205" s="6" t="str">
        <f>IF(AND('Broker &amp; Insured Information'!$E$55="No",OR('Broker &amp; Insured Information'!$E$47&lt;&gt;0,'Broker &amp; Insured Information'!$E$47="")),"Show","Hide")</f>
        <v>Hide</v>
      </c>
      <c r="B205" s="5" t="s">
        <v>40</v>
      </c>
      <c r="C205" s="5" t="s">
        <v>383</v>
      </c>
      <c r="D205" s="32" t="s">
        <v>40</v>
      </c>
      <c r="E205" s="32" t="s">
        <v>40</v>
      </c>
      <c r="F205" s="5" t="s">
        <v>39</v>
      </c>
      <c r="H205" s="247"/>
      <c r="J205" t="s">
        <v>387</v>
      </c>
    </row>
    <row r="206" spans="1:22" hidden="1" x14ac:dyDescent="0.25">
      <c r="A206" s="6" t="str">
        <f>IF(OR('Broker &amp; Insured Information'!$E$47&lt;&gt;0,'Broker &amp; Insured Information'!$E$48&lt;&gt;0,'Broker &amp; Insured Information'!$E$49="Yes",'Broker &amp; Insured Information'!$G$48="Yes",'Broker &amp; Insured Information'!$G$49="Yes"),"Show","Hide")</f>
        <v>Hide</v>
      </c>
      <c r="B206" s="5" t="s">
        <v>40</v>
      </c>
      <c r="C206" s="5"/>
      <c r="D206" s="32" t="s">
        <v>40</v>
      </c>
      <c r="F206" s="5" t="s">
        <v>260</v>
      </c>
      <c r="H206" s="308"/>
    </row>
    <row r="207" spans="1:22" hidden="1" x14ac:dyDescent="0.25">
      <c r="A207" s="6" t="str">
        <f>IF(OR('Broker &amp; Insured Information'!$E$47&lt;&gt;0,'Broker &amp; Insured Information'!$E$48&lt;&gt;0,'Broker &amp; Insured Information'!$E$49="Yes",'Broker &amp; Insured Information'!$G$48="Yes",'Broker &amp; Insured Information'!$G$49="Yes"),"Show","Hide")</f>
        <v>Hide</v>
      </c>
      <c r="B207" s="5" t="s">
        <v>40</v>
      </c>
      <c r="C207" s="5" t="s">
        <v>50</v>
      </c>
      <c r="D207" s="32" t="s">
        <v>40</v>
      </c>
      <c r="E207" s="32" t="s">
        <v>35</v>
      </c>
      <c r="F207" s="5" t="s">
        <v>38</v>
      </c>
      <c r="H207" s="309"/>
      <c r="I207" t="s">
        <v>389</v>
      </c>
    </row>
    <row r="208" spans="1:22" hidden="1" x14ac:dyDescent="0.25">
      <c r="A208" s="6" t="str">
        <f>IF(OR('Broker &amp; Insured Information'!$E$47&lt;&gt;0,'Broker &amp; Insured Information'!$E$48&lt;&gt;0,'Broker &amp; Insured Information'!$E$49="Yes",'Broker &amp; Insured Information'!$G$48="Yes",'Broker &amp; Insured Information'!$G$49="Yes"),"Show","Hide")</f>
        <v>Hide</v>
      </c>
      <c r="B208" s="5" t="s">
        <v>66</v>
      </c>
      <c r="C208" s="5" t="s">
        <v>50</v>
      </c>
      <c r="D208" s="32" t="s">
        <v>40</v>
      </c>
      <c r="E208" s="32" t="s">
        <v>40</v>
      </c>
      <c r="F208" s="5" t="s">
        <v>54</v>
      </c>
      <c r="G208" s="78"/>
      <c r="H208" s="121"/>
      <c r="I208" s="1"/>
      <c r="J208" s="4" t="s">
        <v>141</v>
      </c>
      <c r="K208" s="2"/>
      <c r="L208" s="1"/>
      <c r="M208" s="1"/>
      <c r="N208" s="1"/>
      <c r="O208" s="1"/>
      <c r="P208" s="1"/>
      <c r="T208" s="1"/>
    </row>
    <row r="209" spans="1:23" hidden="1" x14ac:dyDescent="0.25">
      <c r="A209" s="6" t="str">
        <f>IF(AND(OR('Broker &amp; Insured Information'!$E$47&lt;&gt;0,'Broker &amp; Insured Information'!$E$48&lt;&gt;0,'Broker &amp; Insured Information'!$E$49="Yes",'Broker &amp; Insured Information'!$G$48="Yes",'Broker &amp; Insured Information'!$G$49="Yes"),$H$208="Yes"),"Show","Hide")</f>
        <v>Hide</v>
      </c>
      <c r="B209" s="5" t="s">
        <v>40</v>
      </c>
      <c r="C209" s="5" t="s">
        <v>52</v>
      </c>
      <c r="D209" s="32" t="s">
        <v>40</v>
      </c>
      <c r="E209" s="32" t="s">
        <v>35</v>
      </c>
      <c r="F209" s="5" t="s">
        <v>54</v>
      </c>
      <c r="G209" s="78"/>
      <c r="H209" s="121"/>
      <c r="I209" s="1"/>
      <c r="J209" s="1"/>
      <c r="K209" s="4" t="s">
        <v>131</v>
      </c>
      <c r="L209" s="1"/>
      <c r="M209" s="1"/>
      <c r="N209" s="1"/>
      <c r="O209" s="1"/>
      <c r="P209" s="1"/>
      <c r="T209" s="1"/>
    </row>
    <row r="210" spans="1:23" hidden="1" x14ac:dyDescent="0.25">
      <c r="A210" s="6" t="str">
        <f>IF(AND(OR('Broker &amp; Insured Information'!$E$47&lt;&gt;0,'Broker &amp; Insured Information'!$E$48&lt;&gt;0,'Broker &amp; Insured Information'!$E$49="Yes",'Broker &amp; Insured Information'!$G$48="Yes",'Broker &amp; Insured Information'!$G$49="Yes"),$H$208="Yes"),"Show","Hide")</f>
        <v>Hide</v>
      </c>
      <c r="B210" s="5" t="s">
        <v>40</v>
      </c>
      <c r="C210" s="5" t="s">
        <v>52</v>
      </c>
      <c r="D210" s="32" t="s">
        <v>40</v>
      </c>
      <c r="E210" s="32" t="s">
        <v>35</v>
      </c>
      <c r="F210" s="5" t="s">
        <v>54</v>
      </c>
      <c r="G210" s="78"/>
      <c r="H210" s="121"/>
      <c r="I210" s="1"/>
      <c r="J210" s="1"/>
      <c r="K210" s="4" t="s">
        <v>130</v>
      </c>
      <c r="L210" s="1"/>
      <c r="M210" s="1"/>
      <c r="N210" s="1"/>
      <c r="O210" s="1"/>
      <c r="P210" s="1"/>
      <c r="T210" s="1"/>
    </row>
    <row r="211" spans="1:23" hidden="1" x14ac:dyDescent="0.25">
      <c r="A211" s="6" t="str">
        <f>IF(AND(OR('Broker &amp; Insured Information'!$E$47&lt;&gt;0,'Broker &amp; Insured Information'!$E$48&lt;&gt;0,'Broker &amp; Insured Information'!$E$49="Yes",'Broker &amp; Insured Information'!$G$48="Yes",'Broker &amp; Insured Information'!$G$49="Yes"),'Broker &amp; Insured Information'!E41="CO"),"Show","Hide")</f>
        <v>Hide</v>
      </c>
      <c r="B211" s="5" t="s">
        <v>66</v>
      </c>
      <c r="C211" s="5" t="s">
        <v>797</v>
      </c>
      <c r="D211" s="32" t="s">
        <v>40</v>
      </c>
      <c r="E211" s="32" t="s">
        <v>35</v>
      </c>
      <c r="F211" s="5" t="s">
        <v>39</v>
      </c>
      <c r="G211" s="78"/>
      <c r="H211" s="121"/>
      <c r="I211" s="1"/>
      <c r="J211" s="1" t="s">
        <v>798</v>
      </c>
      <c r="K211" s="4"/>
      <c r="L211" s="1"/>
      <c r="M211" s="1"/>
      <c r="N211" s="1"/>
      <c r="O211" s="1"/>
      <c r="P211" s="1"/>
      <c r="T211" s="1"/>
    </row>
    <row r="212" spans="1:23" hidden="1" x14ac:dyDescent="0.25">
      <c r="A212" s="6" t="str">
        <f>IF(OR('Broker &amp; Insured Information'!$E$47&lt;&gt;0,'Broker &amp; Insured Information'!$E$48&lt;&gt;0,'Broker &amp; Insured Information'!$E$49="Yes",'Broker &amp; Insured Information'!$G$48="Yes",'Broker &amp; Insured Information'!$G$49="Yes"),"Show","Hide")</f>
        <v>Hide</v>
      </c>
      <c r="B212" s="5" t="s">
        <v>66</v>
      </c>
      <c r="C212" s="5" t="s">
        <v>50</v>
      </c>
      <c r="D212" s="32" t="s">
        <v>40</v>
      </c>
      <c r="E212" s="32" t="s">
        <v>40</v>
      </c>
      <c r="F212" s="5" t="s">
        <v>54</v>
      </c>
      <c r="G212" s="78"/>
      <c r="H212" s="121"/>
      <c r="I212" s="1"/>
      <c r="J212" s="4" t="s">
        <v>79</v>
      </c>
      <c r="K212" s="2"/>
      <c r="L212" s="1"/>
      <c r="M212" s="1"/>
      <c r="N212" s="1"/>
      <c r="O212" s="1"/>
      <c r="P212" s="1"/>
      <c r="T212" s="1"/>
    </row>
    <row r="213" spans="1:23" hidden="1" x14ac:dyDescent="0.25">
      <c r="A213" s="6" t="str">
        <f>IF(AND(OR('Broker &amp; Insured Information'!$E$47&lt;&gt;0,'Broker &amp; Insured Information'!$E$48&lt;&gt;0,'Broker &amp; Insured Information'!$E$49="Yes",'Broker &amp; Insured Information'!$G$48="Yes",'Broker &amp; Insured Information'!$G$49="Yes"),$H$212="Yes"),"Show","Hide")</f>
        <v>Hide</v>
      </c>
      <c r="B213" s="5" t="s">
        <v>40</v>
      </c>
      <c r="C213" s="5" t="s">
        <v>53</v>
      </c>
      <c r="D213" s="32" t="s">
        <v>40</v>
      </c>
      <c r="E213" s="32" t="s">
        <v>35</v>
      </c>
      <c r="F213" s="5" t="s">
        <v>54</v>
      </c>
      <c r="G213" s="78"/>
      <c r="H213" s="121"/>
      <c r="I213" s="1"/>
      <c r="J213" s="1"/>
      <c r="K213" s="2" t="s">
        <v>34</v>
      </c>
      <c r="L213" s="1"/>
      <c r="M213" s="1"/>
      <c r="N213" s="1"/>
      <c r="O213" s="1"/>
      <c r="P213" s="1"/>
      <c r="T213" s="1"/>
    </row>
    <row r="214" spans="1:23" hidden="1" x14ac:dyDescent="0.25">
      <c r="A214" s="6" t="str">
        <f>IF(AND(OR('Broker &amp; Insured Information'!$E$47&lt;&gt;0,'Broker &amp; Insured Information'!$E$48&lt;&gt;0,'Broker &amp; Insured Information'!$E$49="Yes",'Broker &amp; Insured Information'!$G$48="Yes",'Broker &amp; Insured Information'!$G$49="Yes"),$H$212="Yes"),"Show","Hide")</f>
        <v>Hide</v>
      </c>
      <c r="B214" s="5" t="s">
        <v>40</v>
      </c>
      <c r="C214" s="5" t="s">
        <v>53</v>
      </c>
      <c r="D214" s="32" t="s">
        <v>40</v>
      </c>
      <c r="E214" s="32" t="s">
        <v>35</v>
      </c>
      <c r="F214" s="5" t="s">
        <v>54</v>
      </c>
      <c r="G214" s="78"/>
      <c r="H214" s="121"/>
      <c r="I214" s="1"/>
      <c r="J214" s="1"/>
      <c r="K214" s="4" t="s">
        <v>132</v>
      </c>
      <c r="L214" s="1"/>
      <c r="M214" s="1"/>
      <c r="N214" s="1"/>
      <c r="O214" s="1"/>
      <c r="P214" s="1"/>
      <c r="T214" s="1"/>
    </row>
    <row r="215" spans="1:23" x14ac:dyDescent="0.25">
      <c r="A215" s="6" t="s">
        <v>68</v>
      </c>
      <c r="B215" s="5" t="s">
        <v>35</v>
      </c>
      <c r="C215" s="5" t="s">
        <v>41</v>
      </c>
      <c r="D215" s="32" t="s">
        <v>35</v>
      </c>
      <c r="E215" s="32" t="s">
        <v>35</v>
      </c>
      <c r="F215" s="5" t="s">
        <v>260</v>
      </c>
      <c r="G215" s="78"/>
      <c r="H215" s="120"/>
      <c r="I215" s="1"/>
      <c r="J215" s="1"/>
      <c r="K215" s="4"/>
      <c r="L215" s="1"/>
      <c r="M215" s="1"/>
      <c r="N215" s="1"/>
      <c r="O215" s="1"/>
      <c r="P215" s="1"/>
      <c r="T215" s="1"/>
    </row>
    <row r="216" spans="1:23" ht="15.75" hidden="1" thickBot="1" x14ac:dyDescent="0.3">
      <c r="A216" s="24" t="str">
        <f>IF(OR('Broker &amp; Insured Information'!$E$47&lt;&gt;0,'Broker &amp; Insured Information'!$E$48&lt;&gt;0,'Broker &amp; Insured Information'!$E$49="Yes",'Broker &amp; Insured Information'!$G$48="Yes",'Broker &amp; Insured Information'!H154="Yes"),"Show","Hide")</f>
        <v>Hide</v>
      </c>
      <c r="B216" s="25" t="s">
        <v>38</v>
      </c>
      <c r="C216" s="25" t="s">
        <v>38</v>
      </c>
      <c r="D216" s="32" t="s">
        <v>35</v>
      </c>
      <c r="E216" s="32" t="s">
        <v>35</v>
      </c>
      <c r="F216" s="25" t="s">
        <v>38</v>
      </c>
      <c r="G216" s="98"/>
      <c r="H216" s="125"/>
      <c r="I216" s="87" t="s">
        <v>259</v>
      </c>
      <c r="J216" s="88"/>
      <c r="K216" s="88"/>
      <c r="L216" s="88"/>
      <c r="M216" s="88"/>
      <c r="N216" s="88"/>
      <c r="O216" s="88"/>
      <c r="P216" s="88"/>
      <c r="Q216" s="89"/>
      <c r="R216" s="89"/>
      <c r="S216" s="89"/>
      <c r="T216" s="88"/>
      <c r="U216" s="89"/>
      <c r="V216" s="90"/>
      <c r="W216" s="11"/>
    </row>
    <row r="217" spans="1:23" x14ac:dyDescent="0.25">
      <c r="A217" s="6" t="str">
        <f>IF(OR('Broker &amp; Insured Information'!$E$47&lt;&gt;0,'Broker &amp; Insured Information'!$E$47=""),"Show","Hide")</f>
        <v>Show</v>
      </c>
      <c r="B217" s="5" t="s">
        <v>40</v>
      </c>
      <c r="C217" s="5" t="s">
        <v>51</v>
      </c>
      <c r="D217" s="32" t="s">
        <v>35</v>
      </c>
      <c r="E217" s="32" t="s">
        <v>35</v>
      </c>
      <c r="F217" s="5" t="s">
        <v>38</v>
      </c>
      <c r="G217" s="78"/>
      <c r="H217" s="122"/>
      <c r="I217" s="1" t="s">
        <v>22</v>
      </c>
      <c r="J217" s="1"/>
      <c r="K217" s="1"/>
      <c r="L217" s="1"/>
      <c r="M217" s="1"/>
      <c r="N217" s="1"/>
      <c r="O217" s="1"/>
      <c r="P217" s="1"/>
      <c r="T217" s="1"/>
      <c r="W217" s="16"/>
    </row>
    <row r="218" spans="1:23" x14ac:dyDescent="0.25">
      <c r="A218" s="6" t="str">
        <f>IF(OR('Broker &amp; Insured Information'!$E$47&lt;&gt;0,'Broker &amp; Insured Information'!$E$47=""),"Show","Hide")</f>
        <v>Show</v>
      </c>
      <c r="B218" s="5" t="s">
        <v>40</v>
      </c>
      <c r="C218" s="5" t="s">
        <v>51</v>
      </c>
      <c r="D218" s="32" t="s">
        <v>35</v>
      </c>
      <c r="E218" s="32" t="s">
        <v>35</v>
      </c>
      <c r="F218" s="5" t="s">
        <v>38</v>
      </c>
      <c r="G218" s="78"/>
      <c r="H218" s="122"/>
      <c r="I218" s="1"/>
      <c r="J218" s="1" t="s">
        <v>161</v>
      </c>
      <c r="K218" s="1"/>
      <c r="L218" s="1"/>
      <c r="M218" s="1"/>
      <c r="N218" s="1"/>
      <c r="O218" s="1"/>
      <c r="P218" s="1"/>
      <c r="T218" s="1"/>
      <c r="W218" s="16"/>
    </row>
    <row r="219" spans="1:23" x14ac:dyDescent="0.25">
      <c r="A219" s="6" t="str">
        <f>IF(OR('Broker &amp; Insured Information'!$E$47&lt;&gt;0,'Broker &amp; Insured Information'!$E$47=""),"Show","Hide")</f>
        <v>Show</v>
      </c>
      <c r="B219" s="5" t="s">
        <v>40</v>
      </c>
      <c r="C219" s="5" t="s">
        <v>51</v>
      </c>
      <c r="E219" s="32" t="s">
        <v>35</v>
      </c>
      <c r="F219" s="5" t="s">
        <v>45</v>
      </c>
      <c r="G219" s="78"/>
      <c r="H219" s="122"/>
      <c r="I219" s="1"/>
      <c r="J219" s="1"/>
      <c r="K219" s="19" t="s">
        <v>23</v>
      </c>
    </row>
    <row r="220" spans="1:23" ht="15" customHeight="1" x14ac:dyDescent="0.25">
      <c r="A220" s="6" t="str">
        <f>IF(OR('Broker &amp; Insured Information'!$E$47&lt;&gt;0,'Broker &amp; Insured Information'!$E$47=""),"Show","Hide")</f>
        <v>Show</v>
      </c>
      <c r="B220" s="5" t="s">
        <v>40</v>
      </c>
      <c r="C220" s="5" t="s">
        <v>51</v>
      </c>
      <c r="D220" s="32" t="s">
        <v>35</v>
      </c>
      <c r="E220" s="32" t="s">
        <v>35</v>
      </c>
      <c r="F220" s="5" t="s">
        <v>45</v>
      </c>
      <c r="G220" s="78"/>
      <c r="H220" s="122"/>
      <c r="I220" s="1"/>
      <c r="J220" s="1"/>
      <c r="K220" s="474" t="s">
        <v>471</v>
      </c>
      <c r="L220" s="474"/>
      <c r="M220" s="474"/>
      <c r="N220" s="474"/>
      <c r="O220" s="474"/>
      <c r="P220" s="474"/>
      <c r="Q220" s="474"/>
      <c r="R220" s="474"/>
      <c r="S220" s="474"/>
      <c r="T220" s="474"/>
      <c r="U220" s="474"/>
      <c r="V220" s="474"/>
    </row>
    <row r="221" spans="1:23" ht="15" customHeight="1" x14ac:dyDescent="0.25">
      <c r="A221" s="6" t="str">
        <f>IF(OR('Broker &amp; Insured Information'!$E$47&lt;&gt;0,'Broker &amp; Insured Information'!$E$47=""),"Show","Hide")</f>
        <v>Show</v>
      </c>
      <c r="B221" s="5" t="s">
        <v>40</v>
      </c>
      <c r="C221" s="5" t="s">
        <v>51</v>
      </c>
      <c r="D221" s="32" t="s">
        <v>35</v>
      </c>
      <c r="E221" s="32" t="s">
        <v>35</v>
      </c>
      <c r="F221" s="5" t="s">
        <v>45</v>
      </c>
      <c r="G221" s="78"/>
      <c r="H221" s="122"/>
      <c r="I221" s="1"/>
      <c r="J221" s="1"/>
      <c r="K221" s="166"/>
      <c r="L221" s="166"/>
      <c r="M221" s="166"/>
      <c r="N221" s="166"/>
      <c r="O221" s="166"/>
      <c r="P221" s="166"/>
      <c r="Q221" s="166"/>
      <c r="R221" s="166"/>
      <c r="S221" s="166"/>
      <c r="T221" s="166"/>
      <c r="U221" s="166"/>
      <c r="V221" s="166"/>
    </row>
    <row r="222" spans="1:23" x14ac:dyDescent="0.25">
      <c r="A222" s="6" t="str">
        <f>IF(OR('Broker &amp; Insured Information'!$E$47&lt;&gt;0,'Broker &amp; Insured Information'!$E$47=""),"Show","Hide")</f>
        <v>Show</v>
      </c>
      <c r="B222" s="5" t="s">
        <v>40</v>
      </c>
      <c r="C222" s="5" t="s">
        <v>51</v>
      </c>
      <c r="D222" s="32" t="s">
        <v>35</v>
      </c>
      <c r="E222" s="32" t="s">
        <v>35</v>
      </c>
      <c r="F222" s="5" t="s">
        <v>45</v>
      </c>
      <c r="G222" s="78"/>
      <c r="H222" s="122"/>
      <c r="I222" s="1"/>
      <c r="J222" s="1"/>
      <c r="K222" s="19" t="s">
        <v>25</v>
      </c>
      <c r="L222" s="1"/>
      <c r="N222" s="1"/>
      <c r="O222" s="1"/>
      <c r="P222" s="1"/>
      <c r="T222" s="1"/>
    </row>
    <row r="223" spans="1:23" x14ac:dyDescent="0.25">
      <c r="A223" s="6" t="str">
        <f>IF(OR('Broker &amp; Insured Information'!$E$47&lt;&gt;0,'Broker &amp; Insured Information'!$E$47=""),"Show","Hide")</f>
        <v>Show</v>
      </c>
      <c r="B223" s="5" t="s">
        <v>40</v>
      </c>
      <c r="C223" s="5" t="s">
        <v>51</v>
      </c>
      <c r="D223" s="32" t="s">
        <v>35</v>
      </c>
      <c r="E223" s="32" t="s">
        <v>35</v>
      </c>
      <c r="F223" s="5" t="s">
        <v>45</v>
      </c>
      <c r="G223" s="78"/>
      <c r="H223" s="122"/>
      <c r="I223" s="1"/>
      <c r="J223" s="1"/>
      <c r="K223" s="1" t="s">
        <v>472</v>
      </c>
      <c r="N223" s="1"/>
      <c r="O223" s="1"/>
      <c r="P223" s="1"/>
      <c r="T223" s="1"/>
    </row>
    <row r="224" spans="1:23" x14ac:dyDescent="0.25">
      <c r="A224" s="6" t="str">
        <f>IF(OR('Broker &amp; Insured Information'!$E$47&lt;&gt;0,'Broker &amp; Insured Information'!$E$47=""),"Show","Hide")</f>
        <v>Show</v>
      </c>
      <c r="B224" s="5" t="s">
        <v>40</v>
      </c>
      <c r="C224" s="5" t="s">
        <v>51</v>
      </c>
      <c r="D224" s="32" t="s">
        <v>35</v>
      </c>
      <c r="E224" s="32" t="s">
        <v>35</v>
      </c>
      <c r="F224" s="5" t="s">
        <v>45</v>
      </c>
      <c r="G224" s="78"/>
      <c r="H224" s="122"/>
      <c r="I224" s="1"/>
      <c r="J224" s="1"/>
      <c r="K224" s="1"/>
      <c r="N224" s="1"/>
      <c r="O224" s="1"/>
      <c r="P224" s="1"/>
      <c r="T224" s="1"/>
    </row>
    <row r="225" spans="1:22" x14ac:dyDescent="0.25">
      <c r="A225" s="6" t="str">
        <f>IF(OR('Broker &amp; Insured Information'!$E$47&lt;&gt;0,'Broker &amp; Insured Information'!$E$47=""),"Show","Hide")</f>
        <v>Show</v>
      </c>
      <c r="B225" s="5" t="s">
        <v>40</v>
      </c>
      <c r="C225" s="5" t="s">
        <v>51</v>
      </c>
      <c r="D225" s="32" t="s">
        <v>35</v>
      </c>
      <c r="E225" s="32" t="s">
        <v>35</v>
      </c>
      <c r="F225" s="5" t="s">
        <v>45</v>
      </c>
      <c r="G225" s="78"/>
      <c r="H225" s="122"/>
      <c r="I225" s="1"/>
      <c r="J225" s="1"/>
      <c r="K225" s="19" t="s">
        <v>27</v>
      </c>
      <c r="L225" s="1"/>
      <c r="N225" s="1"/>
      <c r="O225" s="1"/>
      <c r="P225" s="1"/>
      <c r="T225" s="1"/>
    </row>
    <row r="226" spans="1:22" ht="15" customHeight="1" x14ac:dyDescent="0.25">
      <c r="A226" s="6" t="str">
        <f>IF(OR('Broker &amp; Insured Information'!$E$47&lt;&gt;0,'Broker &amp; Insured Information'!$E$47=""),"Show","Hide")</f>
        <v>Show</v>
      </c>
      <c r="B226" s="5" t="s">
        <v>40</v>
      </c>
      <c r="C226" s="5" t="s">
        <v>51</v>
      </c>
      <c r="D226" s="32" t="s">
        <v>35</v>
      </c>
      <c r="E226" s="32" t="s">
        <v>35</v>
      </c>
      <c r="F226" s="5" t="s">
        <v>45</v>
      </c>
      <c r="G226" s="78"/>
      <c r="H226" s="122"/>
      <c r="I226" s="1"/>
      <c r="J226" s="1"/>
      <c r="K226" s="474" t="s">
        <v>473</v>
      </c>
      <c r="L226" s="474"/>
      <c r="M226" s="474"/>
      <c r="N226" s="474"/>
      <c r="O226" s="474"/>
      <c r="P226" s="474"/>
      <c r="Q226" s="474"/>
      <c r="R226" s="474"/>
      <c r="S226" s="474"/>
      <c r="T226" s="474"/>
      <c r="U226" s="474"/>
      <c r="V226" s="474"/>
    </row>
    <row r="227" spans="1:22" ht="15" customHeight="1" x14ac:dyDescent="0.25">
      <c r="A227" s="6" t="str">
        <f>IF(OR('Broker &amp; Insured Information'!$E$47&lt;&gt;0,'Broker &amp; Insured Information'!$E$47=""),"Show","Hide")</f>
        <v>Show</v>
      </c>
      <c r="B227" s="5" t="s">
        <v>40</v>
      </c>
      <c r="C227" s="5" t="s">
        <v>51</v>
      </c>
      <c r="D227" s="32" t="s">
        <v>35</v>
      </c>
      <c r="E227" s="32" t="s">
        <v>35</v>
      </c>
      <c r="F227" s="5" t="s">
        <v>45</v>
      </c>
      <c r="G227" s="78"/>
      <c r="H227" s="122"/>
      <c r="I227" s="1"/>
      <c r="J227" s="1"/>
      <c r="K227" s="166"/>
      <c r="L227" s="166"/>
      <c r="M227" s="166"/>
      <c r="N227" s="166"/>
      <c r="O227" s="166"/>
      <c r="P227" s="166"/>
      <c r="Q227" s="166"/>
      <c r="R227" s="166"/>
      <c r="S227" s="166"/>
      <c r="T227" s="166"/>
      <c r="U227" s="166"/>
      <c r="V227" s="166"/>
    </row>
    <row r="228" spans="1:22" x14ac:dyDescent="0.25">
      <c r="A228" s="6" t="str">
        <f>IF(OR('Broker &amp; Insured Information'!$E$47&lt;&gt;0,'Broker &amp; Insured Information'!$E$47=""),"Show","Hide")</f>
        <v>Show</v>
      </c>
      <c r="B228" s="5" t="s">
        <v>40</v>
      </c>
      <c r="C228" s="5" t="s">
        <v>51</v>
      </c>
      <c r="D228" s="32" t="s">
        <v>35</v>
      </c>
      <c r="E228" s="32" t="s">
        <v>35</v>
      </c>
      <c r="F228" s="5" t="s">
        <v>45</v>
      </c>
      <c r="G228" s="78"/>
      <c r="H228" s="122"/>
      <c r="I228" s="1"/>
      <c r="J228" s="1"/>
      <c r="K228" s="19" t="s">
        <v>174</v>
      </c>
      <c r="L228" s="20"/>
      <c r="M228" s="20"/>
      <c r="N228" s="20"/>
      <c r="O228" s="20"/>
      <c r="P228" s="20"/>
      <c r="Q228" s="20"/>
      <c r="R228" s="20"/>
      <c r="S228" s="20"/>
      <c r="T228" s="20"/>
      <c r="U228" s="20"/>
      <c r="V228" s="20"/>
    </row>
    <row r="229" spans="1:22" x14ac:dyDescent="0.25">
      <c r="A229" s="6" t="str">
        <f>IF(OR('Broker &amp; Insured Information'!$E$47&lt;&gt;0,'Broker &amp; Insured Information'!$E$47=""),"Show","Hide")</f>
        <v>Show</v>
      </c>
      <c r="B229" s="5" t="s">
        <v>40</v>
      </c>
      <c r="C229" s="5" t="s">
        <v>51</v>
      </c>
      <c r="D229" s="32" t="s">
        <v>35</v>
      </c>
      <c r="E229" s="32" t="s">
        <v>35</v>
      </c>
      <c r="F229" s="5" t="s">
        <v>45</v>
      </c>
      <c r="G229" s="78"/>
      <c r="H229" s="122"/>
      <c r="I229" s="1"/>
      <c r="J229" s="1"/>
      <c r="K229" s="1" t="s">
        <v>474</v>
      </c>
      <c r="L229" s="12"/>
      <c r="N229" s="1"/>
      <c r="O229" s="1"/>
      <c r="P229" s="1"/>
      <c r="T229" s="1"/>
    </row>
    <row r="230" spans="1:22" x14ac:dyDescent="0.25">
      <c r="A230" s="6" t="str">
        <f>IF(OR('Broker &amp; Insured Information'!$E$47&lt;&gt;0,'Broker &amp; Insured Information'!$E$47=""),"Show","Hide")</f>
        <v>Show</v>
      </c>
      <c r="B230" s="5" t="s">
        <v>40</v>
      </c>
      <c r="C230" s="5" t="s">
        <v>51</v>
      </c>
      <c r="D230" s="32" t="s">
        <v>35</v>
      </c>
      <c r="E230" s="32" t="s">
        <v>35</v>
      </c>
      <c r="F230" s="5" t="s">
        <v>45</v>
      </c>
      <c r="G230" s="78"/>
      <c r="H230" s="122"/>
      <c r="I230" s="1"/>
      <c r="J230" s="1"/>
      <c r="K230" s="19" t="s">
        <v>29</v>
      </c>
      <c r="L230" s="1"/>
      <c r="N230" s="1"/>
      <c r="O230" s="1"/>
      <c r="P230" s="1"/>
      <c r="T230" s="1"/>
    </row>
    <row r="231" spans="1:22" ht="29.25" customHeight="1" x14ac:dyDescent="0.25">
      <c r="A231" s="6" t="str">
        <f>IF(OR('Broker &amp; Insured Information'!$E$47&lt;&gt;0,'Broker &amp; Insured Information'!$E$47=""),"Show","Hide")</f>
        <v>Show</v>
      </c>
      <c r="B231" s="5" t="s">
        <v>40</v>
      </c>
      <c r="C231" s="5" t="s">
        <v>51</v>
      </c>
      <c r="D231" s="32" t="s">
        <v>35</v>
      </c>
      <c r="E231" s="32" t="s">
        <v>35</v>
      </c>
      <c r="F231" s="5" t="s">
        <v>45</v>
      </c>
      <c r="G231" s="78"/>
      <c r="H231" s="122"/>
      <c r="I231" s="1"/>
      <c r="J231" s="1"/>
      <c r="K231" s="474" t="s">
        <v>475</v>
      </c>
      <c r="L231" s="474"/>
      <c r="M231" s="474"/>
      <c r="N231" s="474"/>
      <c r="O231" s="474"/>
      <c r="P231" s="474"/>
      <c r="Q231" s="474"/>
      <c r="R231" s="474"/>
      <c r="S231" s="474"/>
      <c r="T231" s="474"/>
      <c r="U231" s="474"/>
      <c r="V231" s="474"/>
    </row>
    <row r="232" spans="1:22" x14ac:dyDescent="0.25">
      <c r="A232" s="6" t="str">
        <f>IF(OR('Broker &amp; Insured Information'!$E$47&lt;&gt;0,'Broker &amp; Insured Information'!$E$47=""),"Show","Hide")</f>
        <v>Show</v>
      </c>
      <c r="B232" s="5" t="s">
        <v>40</v>
      </c>
      <c r="C232" s="5" t="s">
        <v>51</v>
      </c>
      <c r="D232" s="32" t="s">
        <v>35</v>
      </c>
      <c r="E232" s="32" t="s">
        <v>35</v>
      </c>
      <c r="F232" s="5" t="s">
        <v>45</v>
      </c>
      <c r="G232" s="78"/>
      <c r="H232" s="122"/>
      <c r="I232" s="1"/>
      <c r="J232" s="1"/>
      <c r="K232" s="166"/>
      <c r="L232" s="166"/>
      <c r="M232" s="166"/>
      <c r="N232" s="166"/>
      <c r="O232" s="166"/>
      <c r="P232" s="166"/>
      <c r="Q232" s="166"/>
      <c r="R232" s="166"/>
      <c r="S232" s="166"/>
      <c r="T232" s="166"/>
      <c r="U232" s="166"/>
      <c r="V232" s="166"/>
    </row>
    <row r="233" spans="1:22" x14ac:dyDescent="0.25">
      <c r="A233" s="6" t="str">
        <f>IF(OR('Broker &amp; Insured Information'!$E$47&lt;&gt;0,'Broker &amp; Insured Information'!$E$47=""),"Show","Hide")</f>
        <v>Show</v>
      </c>
      <c r="B233" s="5" t="s">
        <v>40</v>
      </c>
      <c r="C233" s="5" t="s">
        <v>51</v>
      </c>
      <c r="D233" s="32" t="s">
        <v>35</v>
      </c>
      <c r="E233" s="32" t="s">
        <v>35</v>
      </c>
      <c r="F233" s="5" t="s">
        <v>45</v>
      </c>
      <c r="G233" s="78"/>
      <c r="H233" s="122"/>
      <c r="I233" s="1"/>
      <c r="J233" s="1"/>
      <c r="K233" s="19" t="s">
        <v>113</v>
      </c>
      <c r="L233" s="1"/>
      <c r="N233" s="1"/>
      <c r="O233" s="1"/>
      <c r="P233" s="1"/>
      <c r="T233" s="1"/>
    </row>
    <row r="234" spans="1:22" ht="29.25" customHeight="1" x14ac:dyDescent="0.25">
      <c r="A234" s="6" t="str">
        <f>IF(OR('Broker &amp; Insured Information'!$E$47&lt;&gt;0,'Broker &amp; Insured Information'!$E$47=""),"Show","Hide")</f>
        <v>Show</v>
      </c>
      <c r="B234" s="5" t="s">
        <v>40</v>
      </c>
      <c r="C234" s="5" t="s">
        <v>51</v>
      </c>
      <c r="D234" s="32" t="s">
        <v>35</v>
      </c>
      <c r="E234" s="32" t="s">
        <v>35</v>
      </c>
      <c r="F234" s="5" t="s">
        <v>45</v>
      </c>
      <c r="G234" s="78"/>
      <c r="H234" s="122"/>
      <c r="I234" s="1"/>
      <c r="J234" s="1"/>
      <c r="K234" s="474" t="s">
        <v>476</v>
      </c>
      <c r="L234" s="474"/>
      <c r="M234" s="474"/>
      <c r="N234" s="474"/>
      <c r="O234" s="474"/>
      <c r="P234" s="474"/>
      <c r="Q234" s="474"/>
      <c r="R234" s="474"/>
      <c r="S234" s="474"/>
      <c r="T234" s="474"/>
      <c r="U234" s="474"/>
      <c r="V234" s="474"/>
    </row>
    <row r="235" spans="1:22" x14ac:dyDescent="0.25">
      <c r="A235" s="6" t="str">
        <f>IF(OR('Broker &amp; Insured Information'!$E$47&lt;&gt;0,'Broker &amp; Insured Information'!$E$47=""),"Show","Hide")</f>
        <v>Show</v>
      </c>
      <c r="B235" s="5" t="s">
        <v>40</v>
      </c>
      <c r="C235" s="5" t="s">
        <v>51</v>
      </c>
      <c r="D235" s="32" t="s">
        <v>35</v>
      </c>
      <c r="E235" s="32" t="s">
        <v>35</v>
      </c>
      <c r="F235" s="5" t="s">
        <v>45</v>
      </c>
      <c r="G235" s="78"/>
      <c r="H235" s="122"/>
      <c r="I235" s="1"/>
      <c r="J235" s="1"/>
      <c r="K235" s="166"/>
      <c r="L235" s="166"/>
      <c r="M235" s="166"/>
      <c r="N235" s="166"/>
      <c r="O235" s="166"/>
      <c r="P235" s="166"/>
      <c r="Q235" s="166"/>
      <c r="R235" s="166"/>
      <c r="S235" s="166"/>
      <c r="T235" s="166"/>
      <c r="U235" s="166"/>
      <c r="V235" s="166"/>
    </row>
    <row r="236" spans="1:22" x14ac:dyDescent="0.25">
      <c r="A236" s="6" t="str">
        <f>IF(OR('Broker &amp; Insured Information'!$E$47&lt;&gt;0,'Broker &amp; Insured Information'!$E$47=""),"Show","Hide")</f>
        <v>Show</v>
      </c>
      <c r="B236" s="5" t="s">
        <v>40</v>
      </c>
      <c r="C236" s="5" t="s">
        <v>51</v>
      </c>
      <c r="D236" s="32" t="s">
        <v>40</v>
      </c>
      <c r="E236" s="32" t="s">
        <v>35</v>
      </c>
      <c r="F236" s="5" t="s">
        <v>36</v>
      </c>
      <c r="G236" s="78"/>
      <c r="H236" s="112"/>
      <c r="I236" s="18" t="s">
        <v>172</v>
      </c>
      <c r="K236" s="1"/>
      <c r="L236" s="1"/>
      <c r="M236" s="1"/>
      <c r="N236" s="1"/>
      <c r="O236" s="1"/>
      <c r="P236" s="1"/>
      <c r="T236" s="1"/>
    </row>
    <row r="237" spans="1:22" x14ac:dyDescent="0.25">
      <c r="A237" s="6" t="str">
        <f>IF(OR('Broker &amp; Insured Information'!$E$47&lt;&gt;0,'Broker &amp; Insured Information'!$E$47=""),"Show","Hide")</f>
        <v>Show</v>
      </c>
      <c r="B237" s="5" t="s">
        <v>35</v>
      </c>
      <c r="C237" s="5" t="s">
        <v>41</v>
      </c>
      <c r="D237" s="32" t="s">
        <v>35</v>
      </c>
      <c r="E237" s="32" t="s">
        <v>35</v>
      </c>
      <c r="F237" s="5" t="s">
        <v>260</v>
      </c>
      <c r="G237" s="78"/>
      <c r="H237" s="122"/>
      <c r="I237" s="1"/>
      <c r="J237" s="1"/>
      <c r="K237" s="1"/>
      <c r="L237" s="1"/>
      <c r="M237" s="1"/>
      <c r="N237" s="1"/>
      <c r="O237" s="1"/>
      <c r="P237" s="1"/>
      <c r="T237" s="1"/>
    </row>
    <row r="238" spans="1:22" x14ac:dyDescent="0.25">
      <c r="A238" s="6" t="str">
        <f>IF(OR('Broker &amp; Insured Information'!$E$47&lt;&gt;0,'Broker &amp; Insured Information'!$E$47=""),"Show","Hide")</f>
        <v>Show</v>
      </c>
      <c r="B238" s="5" t="s">
        <v>40</v>
      </c>
      <c r="C238" s="5" t="s">
        <v>51</v>
      </c>
      <c r="D238" s="32" t="s">
        <v>35</v>
      </c>
      <c r="E238" s="32" t="s">
        <v>35</v>
      </c>
      <c r="F238" s="5" t="s">
        <v>45</v>
      </c>
      <c r="G238" s="78"/>
      <c r="H238" s="122"/>
      <c r="I238" s="12"/>
      <c r="J238" s="1" t="s">
        <v>421</v>
      </c>
      <c r="K238" s="1"/>
      <c r="L238" s="1"/>
      <c r="M238" s="1"/>
      <c r="N238" s="1"/>
      <c r="O238" s="1"/>
      <c r="P238" s="1"/>
      <c r="T238" s="1"/>
    </row>
    <row r="239" spans="1:22" x14ac:dyDescent="0.25">
      <c r="A239" s="6" t="str">
        <f>IF(OR('Broker &amp; Insured Information'!$E$47&lt;&gt;0,'Broker &amp; Insured Information'!$E$47=""),"Show","Hide")</f>
        <v>Show</v>
      </c>
      <c r="B239" s="5" t="s">
        <v>40</v>
      </c>
      <c r="C239" s="5" t="s">
        <v>51</v>
      </c>
      <c r="D239" s="32" t="s">
        <v>35</v>
      </c>
      <c r="E239" s="32" t="s">
        <v>35</v>
      </c>
      <c r="F239" s="5" t="s">
        <v>45</v>
      </c>
      <c r="G239" s="78"/>
      <c r="H239" s="122"/>
      <c r="I239" s="12"/>
      <c r="J239" s="1"/>
      <c r="K239" s="19" t="s">
        <v>422</v>
      </c>
      <c r="M239" s="1"/>
      <c r="N239" s="1"/>
      <c r="O239" s="1"/>
      <c r="P239" s="1"/>
      <c r="T239" s="1"/>
    </row>
    <row r="240" spans="1:22" x14ac:dyDescent="0.25">
      <c r="A240" s="6" t="str">
        <f>IF(OR('Broker &amp; Insured Information'!$E$47&lt;&gt;0,'Broker &amp; Insured Information'!$E$47=""),"Show","Hide")</f>
        <v>Show</v>
      </c>
      <c r="B240" s="5" t="s">
        <v>40</v>
      </c>
      <c r="C240" s="5" t="s">
        <v>51</v>
      </c>
      <c r="D240" s="32" t="s">
        <v>35</v>
      </c>
      <c r="E240" s="32" t="s">
        <v>35</v>
      </c>
      <c r="F240" s="5" t="s">
        <v>45</v>
      </c>
      <c r="G240" s="78"/>
      <c r="H240" s="122"/>
      <c r="I240" s="12"/>
      <c r="J240" s="1"/>
      <c r="K240" s="1" t="s">
        <v>488</v>
      </c>
      <c r="M240" s="1"/>
      <c r="N240" s="1"/>
      <c r="O240" s="1"/>
      <c r="P240" s="1"/>
      <c r="T240" s="1"/>
    </row>
    <row r="241" spans="1:20" x14ac:dyDescent="0.25">
      <c r="A241" s="6" t="str">
        <f>IF(OR('Broker &amp; Insured Information'!$E$47&lt;&gt;0,'Broker &amp; Insured Information'!$E$47=""),"Show","Hide")</f>
        <v>Show</v>
      </c>
      <c r="B241" s="5" t="s">
        <v>40</v>
      </c>
      <c r="C241" s="5" t="s">
        <v>51</v>
      </c>
      <c r="D241" s="32" t="s">
        <v>35</v>
      </c>
      <c r="E241" s="32" t="s">
        <v>35</v>
      </c>
      <c r="F241" s="5" t="s">
        <v>45</v>
      </c>
      <c r="G241" s="78"/>
      <c r="H241" s="122"/>
      <c r="I241" s="12"/>
      <c r="J241" s="1"/>
      <c r="K241" s="1"/>
      <c r="M241" s="1"/>
      <c r="N241" s="1"/>
      <c r="O241" s="1"/>
      <c r="P241" s="1"/>
      <c r="T241" s="1"/>
    </row>
    <row r="242" spans="1:20" x14ac:dyDescent="0.25">
      <c r="A242" s="6" t="str">
        <f>IF(OR('Broker &amp; Insured Information'!$E$47&lt;&gt;0,'Broker &amp; Insured Information'!$E$47=""),"Show","Hide")</f>
        <v>Show</v>
      </c>
      <c r="B242" s="5" t="s">
        <v>40</v>
      </c>
      <c r="C242" s="5" t="s">
        <v>51</v>
      </c>
      <c r="D242" s="32" t="s">
        <v>35</v>
      </c>
      <c r="E242" s="32" t="s">
        <v>35</v>
      </c>
      <c r="F242" s="5" t="s">
        <v>45</v>
      </c>
      <c r="G242" s="78"/>
      <c r="H242" s="122"/>
      <c r="I242" s="12"/>
      <c r="J242" s="1"/>
      <c r="K242" s="19" t="s">
        <v>423</v>
      </c>
      <c r="M242" s="1"/>
      <c r="N242" s="1"/>
      <c r="O242" s="1"/>
      <c r="P242" s="1"/>
      <c r="T242" s="1"/>
    </row>
    <row r="243" spans="1:20" x14ac:dyDescent="0.25">
      <c r="A243" s="6" t="str">
        <f>IF(OR('Broker &amp; Insured Information'!$E$47&lt;&gt;0,'Broker &amp; Insured Information'!$E$47=""),"Show","Hide")</f>
        <v>Show</v>
      </c>
      <c r="B243" s="5" t="s">
        <v>40</v>
      </c>
      <c r="C243" s="5" t="s">
        <v>51</v>
      </c>
      <c r="D243" s="32" t="s">
        <v>35</v>
      </c>
      <c r="E243" s="32" t="s">
        <v>35</v>
      </c>
      <c r="F243" s="5" t="s">
        <v>45</v>
      </c>
      <c r="G243" s="78"/>
      <c r="H243" s="122"/>
      <c r="I243" s="12"/>
      <c r="J243" s="1"/>
      <c r="K243" s="1" t="s">
        <v>489</v>
      </c>
      <c r="M243" s="1"/>
      <c r="N243" s="1"/>
      <c r="O243" s="1"/>
      <c r="P243" s="1"/>
      <c r="T243" s="1"/>
    </row>
    <row r="244" spans="1:20" x14ac:dyDescent="0.25">
      <c r="A244" s="6" t="str">
        <f>IF(OR('Broker &amp; Insured Information'!$E$47&lt;&gt;0,'Broker &amp; Insured Information'!$E$47=""),"Show","Hide")</f>
        <v>Show</v>
      </c>
      <c r="B244" s="5" t="s">
        <v>40</v>
      </c>
      <c r="C244" s="5" t="s">
        <v>51</v>
      </c>
      <c r="D244" s="32" t="s">
        <v>35</v>
      </c>
      <c r="E244" s="32" t="s">
        <v>35</v>
      </c>
      <c r="F244" s="5" t="s">
        <v>45</v>
      </c>
      <c r="G244" s="78"/>
      <c r="H244" s="122"/>
      <c r="I244" s="12"/>
      <c r="J244" s="1"/>
      <c r="K244" s="1"/>
      <c r="M244" s="1"/>
      <c r="N244" s="1"/>
      <c r="O244" s="1"/>
      <c r="P244" s="1"/>
      <c r="T244" s="1"/>
    </row>
    <row r="245" spans="1:20" x14ac:dyDescent="0.25">
      <c r="A245" s="6" t="str">
        <f>IF(OR('Broker &amp; Insured Information'!$E$47&lt;&gt;0,'Broker &amp; Insured Information'!$E$47=""),"Show","Hide")</f>
        <v>Show</v>
      </c>
      <c r="B245" s="5" t="s">
        <v>40</v>
      </c>
      <c r="C245" s="5" t="s">
        <v>51</v>
      </c>
      <c r="D245" s="32" t="s">
        <v>35</v>
      </c>
      <c r="E245" s="32" t="s">
        <v>35</v>
      </c>
      <c r="F245" s="5" t="s">
        <v>45</v>
      </c>
      <c r="G245" s="78"/>
      <c r="H245" s="122"/>
      <c r="I245" s="12"/>
      <c r="J245" s="1"/>
      <c r="K245" s="19" t="s">
        <v>424</v>
      </c>
      <c r="M245" s="1"/>
      <c r="N245" s="1"/>
      <c r="O245" s="1"/>
      <c r="P245" s="1"/>
      <c r="T245" s="1"/>
    </row>
    <row r="246" spans="1:20" x14ac:dyDescent="0.25">
      <c r="A246" s="6" t="str">
        <f>IF(OR('Broker &amp; Insured Information'!$E$47&lt;&gt;0,'Broker &amp; Insured Information'!$E$47=""),"Show","Hide")</f>
        <v>Show</v>
      </c>
      <c r="B246" s="5" t="s">
        <v>40</v>
      </c>
      <c r="C246" s="5" t="s">
        <v>51</v>
      </c>
      <c r="D246" s="32" t="s">
        <v>35</v>
      </c>
      <c r="E246" s="32" t="s">
        <v>35</v>
      </c>
      <c r="F246" s="5" t="s">
        <v>45</v>
      </c>
      <c r="G246" s="78"/>
      <c r="H246" s="122"/>
      <c r="I246" s="12"/>
      <c r="J246" s="1"/>
      <c r="K246" s="1" t="s">
        <v>490</v>
      </c>
      <c r="M246" s="1"/>
      <c r="N246" s="1"/>
      <c r="O246" s="1"/>
      <c r="P246" s="1"/>
      <c r="T246" s="1"/>
    </row>
    <row r="247" spans="1:20" x14ac:dyDescent="0.25">
      <c r="A247" s="6" t="str">
        <f>IF(OR('Broker &amp; Insured Information'!$E$47&lt;&gt;0,'Broker &amp; Insured Information'!$E$47=""),"Show","Hide")</f>
        <v>Show</v>
      </c>
      <c r="B247" s="5" t="s">
        <v>40</v>
      </c>
      <c r="C247" s="5" t="s">
        <v>51</v>
      </c>
      <c r="D247" s="32" t="s">
        <v>35</v>
      </c>
      <c r="E247" s="32" t="s">
        <v>35</v>
      </c>
      <c r="F247" s="5" t="s">
        <v>45</v>
      </c>
      <c r="G247" s="78"/>
      <c r="H247" s="122"/>
      <c r="I247" s="12"/>
      <c r="J247" s="1"/>
      <c r="K247" s="1"/>
      <c r="M247" s="1"/>
      <c r="N247" s="1"/>
      <c r="O247" s="1"/>
      <c r="P247" s="1"/>
      <c r="T247" s="1"/>
    </row>
    <row r="248" spans="1:20" x14ac:dyDescent="0.25">
      <c r="A248" s="6" t="str">
        <f>IF(OR('Broker &amp; Insured Information'!$E$47&lt;&gt;0,'Broker &amp; Insured Information'!$E$47=""),"Show","Hide")</f>
        <v>Show</v>
      </c>
      <c r="B248" s="5" t="s">
        <v>40</v>
      </c>
      <c r="C248" s="5" t="s">
        <v>51</v>
      </c>
      <c r="D248" s="32" t="s">
        <v>40</v>
      </c>
      <c r="E248" s="32" t="s">
        <v>35</v>
      </c>
      <c r="F248" s="5" t="s">
        <v>36</v>
      </c>
      <c r="G248" s="78"/>
      <c r="H248" s="112"/>
      <c r="I248" s="18" t="s">
        <v>425</v>
      </c>
      <c r="J248" s="1"/>
      <c r="K248" s="1"/>
      <c r="L248" s="1"/>
      <c r="M248" s="1"/>
      <c r="N248" s="1"/>
      <c r="O248" s="1"/>
      <c r="P248" s="1"/>
      <c r="T248" s="1"/>
    </row>
    <row r="249" spans="1:20" x14ac:dyDescent="0.25">
      <c r="A249" s="6" t="str">
        <f>IF(OR('Broker &amp; Insured Information'!$E$47&lt;&gt;0,'Broker &amp; Insured Information'!$E$47=""),"Show","Hide")</f>
        <v>Show</v>
      </c>
      <c r="B249" s="5" t="s">
        <v>35</v>
      </c>
      <c r="C249" s="5" t="s">
        <v>41</v>
      </c>
      <c r="D249" s="32" t="s">
        <v>35</v>
      </c>
      <c r="E249" s="32" t="s">
        <v>35</v>
      </c>
      <c r="F249" s="5" t="s">
        <v>260</v>
      </c>
      <c r="G249" s="78"/>
      <c r="H249" s="151"/>
      <c r="I249" s="18"/>
      <c r="J249" s="1"/>
      <c r="K249" s="1"/>
      <c r="L249" s="1"/>
      <c r="M249" s="1"/>
      <c r="N249" s="1"/>
      <c r="O249" s="1"/>
      <c r="P249" s="1"/>
      <c r="T249" s="1"/>
    </row>
    <row r="250" spans="1:20" x14ac:dyDescent="0.25">
      <c r="A250" s="6" t="str">
        <f>IF(OR('Broker &amp; Insured Information'!$E$47&lt;&gt;0,'Broker &amp; Insured Information'!$E$47=""),"Show","Hide")</f>
        <v>Show</v>
      </c>
      <c r="B250" s="5" t="s">
        <v>40</v>
      </c>
      <c r="C250" s="5" t="s">
        <v>51</v>
      </c>
      <c r="D250" s="32" t="s">
        <v>40</v>
      </c>
      <c r="E250" s="32" t="s">
        <v>35</v>
      </c>
      <c r="F250" s="5" t="s">
        <v>39</v>
      </c>
      <c r="G250" s="78"/>
      <c r="H250" s="112"/>
      <c r="I250" s="18"/>
      <c r="J250" s="1" t="s">
        <v>491</v>
      </c>
      <c r="K250" s="1"/>
      <c r="L250" s="1"/>
      <c r="M250" s="1"/>
      <c r="N250" s="1"/>
      <c r="O250" s="1"/>
      <c r="P250" s="1"/>
      <c r="T250" s="1"/>
    </row>
    <row r="251" spans="1:20" x14ac:dyDescent="0.25">
      <c r="A251" s="6" t="str">
        <f>IF(OR('Broker &amp; Insured Information'!$E$47&lt;&gt;0,'Broker &amp; Insured Information'!$E$47=""),"Show","Hide")</f>
        <v>Show</v>
      </c>
      <c r="B251" s="5" t="s">
        <v>35</v>
      </c>
      <c r="C251" s="5" t="s">
        <v>41</v>
      </c>
      <c r="D251" s="32" t="s">
        <v>35</v>
      </c>
      <c r="E251" s="32" t="s">
        <v>35</v>
      </c>
      <c r="F251" s="5" t="s">
        <v>260</v>
      </c>
      <c r="G251" s="78"/>
      <c r="H251" s="122"/>
      <c r="I251" s="18"/>
      <c r="J251" s="1"/>
      <c r="K251" s="1"/>
      <c r="L251" s="1"/>
      <c r="M251" s="1"/>
      <c r="N251" s="1"/>
      <c r="O251" s="1"/>
      <c r="P251" s="1"/>
      <c r="T251" s="1"/>
    </row>
    <row r="252" spans="1:20" x14ac:dyDescent="0.25">
      <c r="A252" s="6" t="str">
        <f>IF(OR('Broker &amp; Insured Information'!$E$47&lt;&gt;0,'Broker &amp; Insured Information'!$E$47=""),"Show","Hide")</f>
        <v>Show</v>
      </c>
      <c r="B252" s="5" t="s">
        <v>40</v>
      </c>
      <c r="C252" s="5" t="s">
        <v>51</v>
      </c>
      <c r="D252" s="32" t="s">
        <v>40</v>
      </c>
      <c r="E252" s="32" t="s">
        <v>35</v>
      </c>
      <c r="F252" s="5" t="s">
        <v>435</v>
      </c>
      <c r="H252" s="112"/>
      <c r="I252" s="18"/>
      <c r="J252" t="s">
        <v>436</v>
      </c>
    </row>
    <row r="253" spans="1:20" x14ac:dyDescent="0.25">
      <c r="A253" s="6" t="str">
        <f>IF(OR('Broker &amp; Insured Information'!$E$47&lt;&gt;0,'Broker &amp; Insured Information'!$E$47=""),"Show","Hide")</f>
        <v>Show</v>
      </c>
      <c r="B253" s="5" t="s">
        <v>35</v>
      </c>
      <c r="C253" s="5" t="s">
        <v>41</v>
      </c>
      <c r="D253" s="32" t="s">
        <v>35</v>
      </c>
      <c r="E253" s="32" t="s">
        <v>35</v>
      </c>
      <c r="F253" s="5" t="s">
        <v>260</v>
      </c>
      <c r="H253" s="122"/>
      <c r="I253" s="18"/>
    </row>
    <row r="254" spans="1:20" x14ac:dyDescent="0.25">
      <c r="A254" s="6" t="str">
        <f>IF(OR('Broker &amp; Insured Information'!$E$47&lt;&gt;0,'Broker &amp; Insured Information'!$E$47=""),"Show","Hide")</f>
        <v>Show</v>
      </c>
      <c r="B254" s="5" t="s">
        <v>40</v>
      </c>
      <c r="C254" s="5" t="s">
        <v>51</v>
      </c>
      <c r="D254" s="32" t="s">
        <v>35</v>
      </c>
      <c r="E254" s="32" t="s">
        <v>35</v>
      </c>
      <c r="F254" s="5" t="s">
        <v>38</v>
      </c>
      <c r="G254" s="78"/>
      <c r="H254" s="122"/>
      <c r="I254" s="1"/>
      <c r="J254" s="18" t="s">
        <v>162</v>
      </c>
      <c r="K254" s="1"/>
      <c r="L254" s="1"/>
      <c r="M254" s="1"/>
      <c r="N254" s="1"/>
      <c r="O254" s="1"/>
      <c r="P254" s="1"/>
      <c r="T254" s="1"/>
    </row>
    <row r="255" spans="1:20" x14ac:dyDescent="0.25">
      <c r="A255" s="6" t="str">
        <f>IF(OR('Broker &amp; Insured Information'!$E$47&lt;&gt;0,'Broker &amp; Insured Information'!$E$47=""),"Show","Hide")</f>
        <v>Show</v>
      </c>
      <c r="B255" s="5" t="s">
        <v>40</v>
      </c>
      <c r="C255" s="5" t="s">
        <v>51</v>
      </c>
      <c r="D255" s="32" t="s">
        <v>40</v>
      </c>
      <c r="E255" s="32" t="s">
        <v>35</v>
      </c>
      <c r="F255" s="5" t="s">
        <v>39</v>
      </c>
      <c r="G255" s="78"/>
      <c r="H255" s="112"/>
      <c r="I255" s="1"/>
      <c r="J255" s="1" t="s">
        <v>477</v>
      </c>
      <c r="K255" s="12"/>
      <c r="L255" s="1"/>
      <c r="M255" s="1"/>
      <c r="N255" s="1"/>
      <c r="O255" s="1"/>
      <c r="P255" s="1"/>
      <c r="T255" s="1"/>
    </row>
    <row r="256" spans="1:20" x14ac:dyDescent="0.25">
      <c r="A256" s="6" t="str">
        <f>IF(OR('Broker &amp; Insured Information'!$E$47&lt;&gt;0,'Broker &amp; Insured Information'!$E$47=""),"Show","Hide")</f>
        <v>Show</v>
      </c>
      <c r="B256" s="5" t="s">
        <v>40</v>
      </c>
      <c r="C256" s="5" t="s">
        <v>51</v>
      </c>
      <c r="D256" s="32" t="s">
        <v>40</v>
      </c>
      <c r="E256" s="32" t="s">
        <v>35</v>
      </c>
      <c r="F256" s="5" t="s">
        <v>39</v>
      </c>
      <c r="G256" s="78"/>
      <c r="H256" s="112"/>
      <c r="I256" s="1"/>
      <c r="J256" s="1" t="s">
        <v>478</v>
      </c>
      <c r="K256" s="12"/>
      <c r="L256" s="1"/>
      <c r="M256" s="1"/>
      <c r="N256" s="1"/>
      <c r="O256" s="1"/>
      <c r="P256" s="1"/>
      <c r="T256" s="1"/>
    </row>
    <row r="257" spans="1:22" x14ac:dyDescent="0.25">
      <c r="A257" s="6" t="str">
        <f>IF(OR('Broker &amp; Insured Information'!$E$47&lt;&gt;0,'Broker &amp; Insured Information'!$E$47=""),"Show","Hide")</f>
        <v>Show</v>
      </c>
      <c r="B257" s="5" t="s">
        <v>35</v>
      </c>
      <c r="C257" s="5" t="s">
        <v>41</v>
      </c>
      <c r="D257" s="32" t="s">
        <v>35</v>
      </c>
      <c r="E257" s="32" t="s">
        <v>35</v>
      </c>
      <c r="F257" s="5" t="s">
        <v>260</v>
      </c>
      <c r="G257" s="78"/>
      <c r="H257" s="122"/>
      <c r="I257" s="1"/>
      <c r="J257" s="1"/>
      <c r="K257" s="12"/>
      <c r="L257" s="1"/>
      <c r="M257" s="1"/>
      <c r="N257" s="1"/>
      <c r="O257" s="1"/>
      <c r="P257" s="1"/>
      <c r="T257" s="1"/>
    </row>
    <row r="258" spans="1:22" x14ac:dyDescent="0.25">
      <c r="A258" s="6" t="str">
        <f>IF(OR('Broker &amp; Insured Information'!$E$47&lt;&gt;0,'Broker &amp; Insured Information'!$E$47=""),"Show","Hide")</f>
        <v>Show</v>
      </c>
      <c r="B258" s="5" t="s">
        <v>35</v>
      </c>
      <c r="C258" s="5" t="s">
        <v>51</v>
      </c>
      <c r="D258" s="32" t="s">
        <v>40</v>
      </c>
      <c r="E258" s="32" t="s">
        <v>35</v>
      </c>
      <c r="F258" s="5" t="s">
        <v>54</v>
      </c>
      <c r="G258" s="78"/>
      <c r="H258" s="112"/>
      <c r="I258" s="1"/>
      <c r="J258" s="1" t="s">
        <v>480</v>
      </c>
      <c r="K258" s="12"/>
      <c r="L258" s="1"/>
      <c r="M258" s="1"/>
      <c r="N258" s="1"/>
      <c r="O258" s="1"/>
      <c r="P258" s="1"/>
      <c r="T258" s="1"/>
    </row>
    <row r="259" spans="1:22" x14ac:dyDescent="0.25">
      <c r="A259" s="6" t="str">
        <f>IF(OR(AND(A258="Show",H258="Yes"),AND(A258="Show",H258="")),"Show","Hide")</f>
        <v>Show</v>
      </c>
      <c r="B259" s="5" t="s">
        <v>40</v>
      </c>
      <c r="C259" s="5" t="s">
        <v>779</v>
      </c>
      <c r="D259" s="32" t="s">
        <v>40</v>
      </c>
      <c r="E259" s="32" t="s">
        <v>35</v>
      </c>
      <c r="F259" s="5" t="s">
        <v>781</v>
      </c>
      <c r="G259" s="78"/>
      <c r="H259" s="112"/>
      <c r="I259" s="1"/>
      <c r="J259" s="1" t="s">
        <v>780</v>
      </c>
      <c r="K259" s="12"/>
      <c r="L259" s="1"/>
      <c r="M259" s="1"/>
      <c r="N259" s="1"/>
      <c r="O259" s="1"/>
      <c r="P259" s="1"/>
      <c r="T259" s="1"/>
    </row>
    <row r="260" spans="1:22" x14ac:dyDescent="0.25">
      <c r="A260" s="6" t="str">
        <f>IF(OR('Broker &amp; Insured Information'!$E$47&lt;&gt;0,'Broker &amp; Insured Information'!$E$47=""),"Show","Hide")</f>
        <v>Show</v>
      </c>
      <c r="B260" s="5" t="s">
        <v>35</v>
      </c>
      <c r="C260" s="5" t="s">
        <v>41</v>
      </c>
      <c r="D260" s="32" t="s">
        <v>35</v>
      </c>
      <c r="E260" s="32" t="s">
        <v>35</v>
      </c>
      <c r="F260" s="5" t="s">
        <v>260</v>
      </c>
      <c r="G260" s="78"/>
      <c r="H260" s="122"/>
      <c r="I260" s="1"/>
      <c r="J260" s="1"/>
      <c r="K260" s="12"/>
      <c r="L260" s="1"/>
      <c r="M260" s="1"/>
      <c r="N260" s="1"/>
      <c r="O260" s="1"/>
      <c r="P260" s="1"/>
      <c r="T260" s="1"/>
    </row>
    <row r="261" spans="1:22" x14ac:dyDescent="0.25">
      <c r="A261" s="6" t="str">
        <f>IF(OR('Broker &amp; Insured Information'!$E$47&lt;&gt;0,'Broker &amp; Insured Information'!$E$47=""),"Show","Hide")</f>
        <v>Show</v>
      </c>
      <c r="B261" s="5" t="s">
        <v>40</v>
      </c>
      <c r="C261" s="5" t="s">
        <v>51</v>
      </c>
      <c r="D261" s="32" t="s">
        <v>40</v>
      </c>
      <c r="E261" s="32" t="s">
        <v>35</v>
      </c>
      <c r="F261" s="5" t="s">
        <v>36</v>
      </c>
      <c r="G261" s="78"/>
      <c r="H261" s="112"/>
      <c r="I261" s="1"/>
      <c r="J261" s="1" t="s">
        <v>163</v>
      </c>
      <c r="K261" s="1"/>
      <c r="L261" s="1"/>
      <c r="M261" s="1"/>
      <c r="N261" s="1"/>
      <c r="O261" s="1"/>
      <c r="P261" s="1"/>
      <c r="T261" s="1"/>
    </row>
    <row r="262" spans="1:22" ht="15.75" thickBot="1" x14ac:dyDescent="0.3">
      <c r="A262" s="6" t="str">
        <f>IF(OR('Broker &amp; Insured Information'!$E$47&lt;&gt;0,'Broker &amp; Insured Information'!$E$47=""),"Show","Hide")</f>
        <v>Show</v>
      </c>
      <c r="B262" s="5" t="s">
        <v>35</v>
      </c>
      <c r="C262" s="5" t="s">
        <v>41</v>
      </c>
      <c r="D262" s="32" t="s">
        <v>35</v>
      </c>
      <c r="E262" s="32" t="s">
        <v>35</v>
      </c>
      <c r="F262" s="5" t="s">
        <v>260</v>
      </c>
      <c r="G262" s="78"/>
      <c r="H262" s="122"/>
      <c r="I262" s="1"/>
      <c r="J262" s="1"/>
      <c r="K262" s="1"/>
      <c r="L262" s="1"/>
      <c r="M262" s="1"/>
      <c r="N262" s="1"/>
      <c r="O262" s="1"/>
      <c r="P262" s="1"/>
      <c r="T262" s="1"/>
    </row>
    <row r="263" spans="1:22" ht="60.75" customHeight="1" thickBot="1" x14ac:dyDescent="0.3">
      <c r="A263" s="6" t="str">
        <f>IF(OR('Broker &amp; Insured Information'!$E$47&lt;&gt;0,'Broker &amp; Insured Information'!$E$47=""),"Show","Hide")</f>
        <v>Show</v>
      </c>
      <c r="B263" s="5" t="s">
        <v>40</v>
      </c>
      <c r="C263" s="5" t="s">
        <v>51</v>
      </c>
      <c r="D263" s="32" t="s">
        <v>40</v>
      </c>
      <c r="E263" s="32" t="s">
        <v>35</v>
      </c>
      <c r="F263" s="5" t="s">
        <v>39</v>
      </c>
      <c r="G263" s="78"/>
      <c r="H263" s="211" t="s">
        <v>178</v>
      </c>
      <c r="I263" s="19"/>
      <c r="J263" s="470" t="s">
        <v>443</v>
      </c>
      <c r="K263" s="470"/>
      <c r="L263" s="470"/>
      <c r="M263" s="470"/>
      <c r="N263" s="470"/>
      <c r="O263" s="470"/>
      <c r="P263" s="470"/>
      <c r="Q263" s="470"/>
      <c r="R263" s="470"/>
      <c r="S263" s="470"/>
      <c r="T263" s="470"/>
      <c r="U263" s="470"/>
      <c r="V263" s="470"/>
    </row>
    <row r="264" spans="1:22" x14ac:dyDescent="0.25">
      <c r="A264" s="6" t="s">
        <v>68</v>
      </c>
      <c r="B264" s="5" t="s">
        <v>35</v>
      </c>
      <c r="C264" s="5" t="s">
        <v>41</v>
      </c>
      <c r="D264" s="32" t="s">
        <v>40</v>
      </c>
      <c r="E264" s="32" t="s">
        <v>35</v>
      </c>
      <c r="F264" s="5" t="s">
        <v>260</v>
      </c>
      <c r="G264" s="78"/>
      <c r="H264" s="138"/>
      <c r="I264" s="19"/>
      <c r="J264" s="135"/>
      <c r="K264" s="136"/>
      <c r="L264" s="136"/>
      <c r="M264" s="136"/>
      <c r="N264" s="136"/>
      <c r="O264" s="136"/>
      <c r="P264" s="136"/>
      <c r="Q264" s="136"/>
      <c r="R264" s="136"/>
      <c r="S264" s="136"/>
      <c r="T264" s="136"/>
      <c r="U264" s="136"/>
      <c r="V264" s="136"/>
    </row>
    <row r="265" spans="1:22" ht="45" customHeight="1" x14ac:dyDescent="0.25">
      <c r="A265" s="6" t="s">
        <v>68</v>
      </c>
      <c r="B265" s="5" t="s">
        <v>35</v>
      </c>
      <c r="C265" s="5" t="s">
        <v>41</v>
      </c>
      <c r="D265" s="32" t="s">
        <v>40</v>
      </c>
      <c r="E265" s="32" t="s">
        <v>35</v>
      </c>
      <c r="F265" s="5" t="s">
        <v>45</v>
      </c>
      <c r="G265" s="78"/>
      <c r="H265" s="138"/>
      <c r="I265" s="19"/>
      <c r="J265" s="470" t="s">
        <v>427</v>
      </c>
      <c r="K265" s="470"/>
      <c r="L265" s="470"/>
      <c r="M265" s="470"/>
      <c r="N265" s="470"/>
      <c r="O265" s="470"/>
      <c r="P265" s="470"/>
      <c r="Q265" s="470"/>
      <c r="R265" s="470"/>
      <c r="S265" s="470"/>
      <c r="T265" s="470"/>
      <c r="U265" s="470"/>
      <c r="V265" s="470"/>
    </row>
    <row r="266" spans="1:22" x14ac:dyDescent="0.25">
      <c r="A266" s="6" t="s">
        <v>68</v>
      </c>
      <c r="B266" s="5" t="s">
        <v>35</v>
      </c>
      <c r="C266" s="5" t="s">
        <v>41</v>
      </c>
      <c r="D266" s="32" t="s">
        <v>40</v>
      </c>
      <c r="E266" s="32" t="s">
        <v>35</v>
      </c>
      <c r="F266" s="5" t="s">
        <v>260</v>
      </c>
      <c r="G266" s="78"/>
      <c r="H266" s="138"/>
      <c r="I266" s="19"/>
      <c r="J266" s="144"/>
      <c r="K266" s="145"/>
      <c r="L266" s="145"/>
      <c r="M266" s="145"/>
      <c r="N266" s="145"/>
      <c r="O266" s="145"/>
      <c r="P266" s="145"/>
      <c r="Q266" s="145"/>
      <c r="R266" s="145"/>
      <c r="S266" s="145"/>
      <c r="T266" s="145"/>
      <c r="U266" s="145"/>
      <c r="V266" s="145"/>
    </row>
    <row r="267" spans="1:22" customFormat="1" x14ac:dyDescent="0.25">
      <c r="A267" s="6" t="s">
        <v>68</v>
      </c>
      <c r="B267" s="5" t="s">
        <v>35</v>
      </c>
      <c r="C267" s="5" t="s">
        <v>41</v>
      </c>
      <c r="D267" s="32" t="s">
        <v>40</v>
      </c>
      <c r="E267" s="32" t="s">
        <v>35</v>
      </c>
      <c r="F267" s="5" t="s">
        <v>45</v>
      </c>
      <c r="H267" s="140"/>
      <c r="J267" s="7" t="s">
        <v>346</v>
      </c>
      <c r="K267" s="7" t="s">
        <v>365</v>
      </c>
      <c r="L267" s="7"/>
      <c r="M267" s="7" t="s">
        <v>346</v>
      </c>
      <c r="N267" s="7" t="s">
        <v>365</v>
      </c>
      <c r="O267" s="7" t="s">
        <v>376</v>
      </c>
    </row>
    <row r="268" spans="1:22" customFormat="1" x14ac:dyDescent="0.25">
      <c r="A268" s="6" t="s">
        <v>68</v>
      </c>
      <c r="B268" s="5" t="s">
        <v>35</v>
      </c>
      <c r="C268" s="5" t="s">
        <v>41</v>
      </c>
      <c r="D268" s="32" t="s">
        <v>40</v>
      </c>
      <c r="E268" s="32" t="s">
        <v>35</v>
      </c>
      <c r="F268" s="5" t="s">
        <v>39</v>
      </c>
      <c r="H268" s="140"/>
      <c r="I268" s="5"/>
      <c r="J268" t="s">
        <v>379</v>
      </c>
      <c r="K268" s="174"/>
      <c r="M268" t="s">
        <v>375</v>
      </c>
      <c r="N268" s="174"/>
      <c r="O268" s="175"/>
    </row>
    <row r="269" spans="1:22" customFormat="1" x14ac:dyDescent="0.25">
      <c r="A269" s="6" t="s">
        <v>68</v>
      </c>
      <c r="B269" s="5" t="s">
        <v>35</v>
      </c>
      <c r="C269" s="5" t="s">
        <v>41</v>
      </c>
      <c r="D269" s="32" t="s">
        <v>40</v>
      </c>
      <c r="E269" s="32" t="s">
        <v>35</v>
      </c>
      <c r="F269" s="5" t="s">
        <v>39</v>
      </c>
      <c r="H269" s="140"/>
      <c r="I269" s="5"/>
      <c r="J269" t="s">
        <v>372</v>
      </c>
      <c r="K269" s="174"/>
      <c r="M269" t="s">
        <v>380</v>
      </c>
      <c r="N269" s="174"/>
      <c r="O269" s="175"/>
    </row>
    <row r="270" spans="1:22" customFormat="1" x14ac:dyDescent="0.25">
      <c r="A270" s="6" t="s">
        <v>68</v>
      </c>
      <c r="B270" s="5" t="s">
        <v>35</v>
      </c>
      <c r="C270" s="5" t="s">
        <v>41</v>
      </c>
      <c r="D270" s="32" t="s">
        <v>40</v>
      </c>
      <c r="E270" s="32" t="s">
        <v>35</v>
      </c>
      <c r="F270" s="5" t="s">
        <v>39</v>
      </c>
      <c r="G270" s="103"/>
      <c r="H270" s="210"/>
      <c r="I270" s="5"/>
      <c r="J270" t="s">
        <v>370</v>
      </c>
      <c r="K270" s="174"/>
      <c r="M270" t="s">
        <v>381</v>
      </c>
      <c r="N270" s="174"/>
      <c r="O270" s="175"/>
    </row>
    <row r="271" spans="1:22" customFormat="1" x14ac:dyDescent="0.25">
      <c r="A271" s="6" t="s">
        <v>68</v>
      </c>
      <c r="B271" s="5" t="s">
        <v>35</v>
      </c>
      <c r="C271" s="5" t="s">
        <v>41</v>
      </c>
      <c r="D271" s="32" t="s">
        <v>40</v>
      </c>
      <c r="E271" s="32" t="s">
        <v>35</v>
      </c>
      <c r="F271" s="5" t="s">
        <v>39</v>
      </c>
      <c r="H271" s="140"/>
      <c r="I271" s="5"/>
      <c r="K271" s="307"/>
      <c r="M271" t="s">
        <v>428</v>
      </c>
      <c r="N271" s="174"/>
      <c r="O271" s="175"/>
    </row>
    <row r="272" spans="1:22" customFormat="1" hidden="1" x14ac:dyDescent="0.25">
      <c r="A272" s="6" t="str">
        <f>IF(OR('Broker &amp; Insured Information'!$E$46="HOA or PUD (No Habitational Bldgs)",'Broker &amp; Insured Information'!$E$46="Master Association"),"Show","Hide")</f>
        <v>Hide</v>
      </c>
      <c r="B272" s="5" t="s">
        <v>40</v>
      </c>
      <c r="C272" s="5" t="s">
        <v>801</v>
      </c>
      <c r="D272" s="32" t="s">
        <v>40</v>
      </c>
      <c r="E272" s="32" t="s">
        <v>35</v>
      </c>
      <c r="F272" s="5" t="s">
        <v>39</v>
      </c>
      <c r="H272" s="152"/>
      <c r="I272" s="5"/>
      <c r="J272" t="s">
        <v>349</v>
      </c>
      <c r="K272" s="174"/>
      <c r="M272" t="s">
        <v>347</v>
      </c>
      <c r="N272" s="174"/>
      <c r="O272" s="150">
        <f>H124</f>
        <v>0</v>
      </c>
    </row>
    <row r="273" spans="1:15" customFormat="1" hidden="1" x14ac:dyDescent="0.25">
      <c r="A273" s="6" t="str">
        <f>IF(OR('Broker &amp; Insured Information'!$E$46="HOA or PUD (No Habitational Bldgs)",'Broker &amp; Insured Information'!$E$46="Master Association"),"Show","Hide")</f>
        <v>Hide</v>
      </c>
      <c r="B273" s="5" t="s">
        <v>40</v>
      </c>
      <c r="C273" s="5" t="s">
        <v>801</v>
      </c>
      <c r="D273" s="32" t="s">
        <v>40</v>
      </c>
      <c r="E273" s="32" t="s">
        <v>35</v>
      </c>
      <c r="F273" s="5" t="s">
        <v>39</v>
      </c>
      <c r="H273" s="152"/>
      <c r="I273" s="5"/>
      <c r="J273" t="s">
        <v>351</v>
      </c>
      <c r="K273" s="174"/>
      <c r="M273" t="s">
        <v>348</v>
      </c>
      <c r="N273" s="174"/>
      <c r="O273" s="150">
        <f>H125</f>
        <v>0</v>
      </c>
    </row>
    <row r="274" spans="1:15" customFormat="1" hidden="1" x14ac:dyDescent="0.25">
      <c r="A274" s="6" t="str">
        <f>IF(OR('Broker &amp; Insured Information'!$E$46="HOA or PUD (No Habitational Bldgs)",'Broker &amp; Insured Information'!$E$46="Master Association"),"Show","Hide")</f>
        <v>Hide</v>
      </c>
      <c r="B274" s="5" t="s">
        <v>40</v>
      </c>
      <c r="C274" s="5" t="s">
        <v>801</v>
      </c>
      <c r="D274" s="32" t="s">
        <v>40</v>
      </c>
      <c r="E274" s="32" t="s">
        <v>35</v>
      </c>
      <c r="F274" s="5" t="s">
        <v>39</v>
      </c>
      <c r="H274" s="152"/>
      <c r="I274" s="5"/>
      <c r="J274" t="s">
        <v>353</v>
      </c>
      <c r="K274" s="174"/>
      <c r="M274" t="s">
        <v>350</v>
      </c>
      <c r="N274" s="174"/>
      <c r="O274" s="150">
        <f>H126</f>
        <v>0</v>
      </c>
    </row>
    <row r="275" spans="1:15" customFormat="1" hidden="1" x14ac:dyDescent="0.25">
      <c r="A275" s="6" t="str">
        <f>IF(OR('Broker &amp; Insured Information'!$E$46="HOA or PUD (No Habitational Bldgs)",'Broker &amp; Insured Information'!$E$46="Master Association"),"Show","Hide")</f>
        <v>Hide</v>
      </c>
      <c r="B275" s="5" t="s">
        <v>40</v>
      </c>
      <c r="C275" s="5" t="s">
        <v>801</v>
      </c>
      <c r="D275" s="32" t="s">
        <v>40</v>
      </c>
      <c r="E275" s="32" t="s">
        <v>35</v>
      </c>
      <c r="F275" s="5" t="s">
        <v>39</v>
      </c>
      <c r="H275" s="152"/>
      <c r="I275" s="5"/>
      <c r="J275" t="s">
        <v>355</v>
      </c>
      <c r="K275" s="174"/>
      <c r="M275" t="s">
        <v>352</v>
      </c>
      <c r="N275" s="174"/>
      <c r="O275" s="175"/>
    </row>
    <row r="276" spans="1:15" customFormat="1" hidden="1" x14ac:dyDescent="0.25">
      <c r="A276" s="6" t="str">
        <f>IF(OR('Broker &amp; Insured Information'!$E$46="HOA or PUD (No Habitational Bldgs)",'Broker &amp; Insured Information'!$E$46="Master Association"),"Show","Hide")</f>
        <v>Hide</v>
      </c>
      <c r="B276" s="5" t="s">
        <v>40</v>
      </c>
      <c r="C276" s="5" t="s">
        <v>801</v>
      </c>
      <c r="D276" s="32" t="s">
        <v>40</v>
      </c>
      <c r="E276" s="32" t="s">
        <v>35</v>
      </c>
      <c r="F276" s="5" t="s">
        <v>39</v>
      </c>
      <c r="H276" s="152"/>
      <c r="I276" s="5"/>
      <c r="J276" t="s">
        <v>357</v>
      </c>
      <c r="K276" s="174"/>
      <c r="M276" t="s">
        <v>354</v>
      </c>
      <c r="N276" s="174"/>
      <c r="O276" s="175"/>
    </row>
    <row r="277" spans="1:15" customFormat="1" hidden="1" x14ac:dyDescent="0.25">
      <c r="A277" s="6" t="str">
        <f>IF(OR('Broker &amp; Insured Information'!$E$46="HOA or PUD (No Habitational Bldgs)",'Broker &amp; Insured Information'!$E$46="Master Association"),"Show","Hide")</f>
        <v>Hide</v>
      </c>
      <c r="B277" s="5" t="s">
        <v>40</v>
      </c>
      <c r="C277" s="5" t="s">
        <v>801</v>
      </c>
      <c r="D277" s="32" t="s">
        <v>40</v>
      </c>
      <c r="E277" s="32" t="s">
        <v>35</v>
      </c>
      <c r="F277" s="5" t="s">
        <v>39</v>
      </c>
      <c r="H277" s="152"/>
      <c r="I277" s="5"/>
      <c r="J277" t="s">
        <v>359</v>
      </c>
      <c r="K277" s="174"/>
      <c r="M277" t="s">
        <v>356</v>
      </c>
      <c r="N277" s="174"/>
      <c r="O277" s="175"/>
    </row>
    <row r="278" spans="1:15" customFormat="1" hidden="1" x14ac:dyDescent="0.25">
      <c r="A278" s="6" t="str">
        <f>IF(OR('Broker &amp; Insured Information'!$E$46="HOA or PUD (No Habitational Bldgs)",'Broker &amp; Insured Information'!$E$46="Master Association"),"Show","Hide")</f>
        <v>Hide</v>
      </c>
      <c r="B278" s="5" t="s">
        <v>40</v>
      </c>
      <c r="C278" s="5" t="s">
        <v>801</v>
      </c>
      <c r="D278" s="32" t="s">
        <v>40</v>
      </c>
      <c r="E278" s="32" t="s">
        <v>35</v>
      </c>
      <c r="F278" s="5" t="s">
        <v>39</v>
      </c>
      <c r="H278" s="152"/>
      <c r="I278" s="5"/>
      <c r="J278" t="s">
        <v>361</v>
      </c>
      <c r="K278" s="174"/>
      <c r="M278" t="s">
        <v>358</v>
      </c>
      <c r="N278" s="174"/>
      <c r="O278" s="175"/>
    </row>
    <row r="279" spans="1:15" customFormat="1" hidden="1" x14ac:dyDescent="0.25">
      <c r="A279" s="6" t="str">
        <f>IF(OR('Broker &amp; Insured Information'!$E$46="HOA or PUD (No Habitational Bldgs)",'Broker &amp; Insured Information'!$E$46="Master Association"),"Show","Hide")</f>
        <v>Hide</v>
      </c>
      <c r="B279" s="5" t="s">
        <v>40</v>
      </c>
      <c r="C279" s="5" t="s">
        <v>801</v>
      </c>
      <c r="D279" s="32" t="s">
        <v>40</v>
      </c>
      <c r="E279" s="32" t="s">
        <v>35</v>
      </c>
      <c r="F279" s="5" t="s">
        <v>39</v>
      </c>
      <c r="H279" s="152"/>
      <c r="I279" s="5"/>
      <c r="J279" t="s">
        <v>363</v>
      </c>
      <c r="K279" s="174"/>
      <c r="M279" t="s">
        <v>360</v>
      </c>
      <c r="N279" s="174"/>
      <c r="O279" s="175"/>
    </row>
    <row r="280" spans="1:15" customFormat="1" hidden="1" x14ac:dyDescent="0.25">
      <c r="A280" s="6" t="str">
        <f>IF(OR('Broker &amp; Insured Information'!$E$46="HOA or PUD (No Habitational Bldgs)",'Broker &amp; Insured Information'!$E$46="Master Association"),"Show","Hide")</f>
        <v>Hide</v>
      </c>
      <c r="B280" s="5" t="s">
        <v>40</v>
      </c>
      <c r="C280" s="5" t="s">
        <v>801</v>
      </c>
      <c r="D280" s="32" t="s">
        <v>40</v>
      </c>
      <c r="E280" s="32" t="s">
        <v>35</v>
      </c>
      <c r="F280" s="5" t="s">
        <v>39</v>
      </c>
      <c r="H280" s="152"/>
      <c r="I280" s="5"/>
      <c r="J280" t="s">
        <v>369</v>
      </c>
      <c r="K280" s="174"/>
      <c r="M280" t="s">
        <v>362</v>
      </c>
      <c r="N280" s="174"/>
      <c r="O280" s="175"/>
    </row>
    <row r="281" spans="1:15" customFormat="1" hidden="1" x14ac:dyDescent="0.25">
      <c r="A281" s="6" t="str">
        <f>IF(OR('Broker &amp; Insured Information'!$E$46="HOA or PUD (No Habitational Bldgs)",'Broker &amp; Insured Information'!$E$46="Master Association"),"Show","Hide")</f>
        <v>Hide</v>
      </c>
      <c r="B281" s="5" t="s">
        <v>40</v>
      </c>
      <c r="C281" s="5" t="s">
        <v>801</v>
      </c>
      <c r="D281" s="32" t="s">
        <v>40</v>
      </c>
      <c r="E281" s="32" t="s">
        <v>35</v>
      </c>
      <c r="F281" s="5" t="s">
        <v>39</v>
      </c>
      <c r="H281" s="152"/>
      <c r="I281" s="5"/>
      <c r="J281" t="s">
        <v>371</v>
      </c>
      <c r="K281" s="174"/>
      <c r="M281" t="s">
        <v>364</v>
      </c>
      <c r="N281" s="174"/>
      <c r="O281" s="175"/>
    </row>
    <row r="282" spans="1:15" customFormat="1" hidden="1" x14ac:dyDescent="0.25">
      <c r="A282" s="6" t="str">
        <f>IF(OR('Broker &amp; Insured Information'!$E$46="HOA or PUD (No Habitational Bldgs)",'Broker &amp; Insured Information'!$E$46="Master Association"),"Show","Hide")</f>
        <v>Hide</v>
      </c>
      <c r="B282" s="5" t="s">
        <v>35</v>
      </c>
      <c r="C282" s="5" t="s">
        <v>41</v>
      </c>
      <c r="D282" s="32" t="s">
        <v>40</v>
      </c>
      <c r="E282" s="32" t="s">
        <v>35</v>
      </c>
      <c r="F282" s="5" t="s">
        <v>260</v>
      </c>
      <c r="H282" s="152"/>
      <c r="I282" s="5"/>
      <c r="K282" s="137"/>
      <c r="N282" s="137"/>
    </row>
    <row r="283" spans="1:15" customFormat="1" hidden="1" x14ac:dyDescent="0.25">
      <c r="A283" s="6" t="str">
        <f>IF(OR('Broker &amp; Insured Information'!$E$46="HOA or PUD (No Habitational Bldgs)",'Broker &amp; Insured Information'!$E$46="Master Association"),"Show","Hide")</f>
        <v>Hide</v>
      </c>
      <c r="B283" s="5" t="s">
        <v>35</v>
      </c>
      <c r="C283" s="5" t="s">
        <v>41</v>
      </c>
      <c r="D283" s="32" t="s">
        <v>40</v>
      </c>
      <c r="E283" s="32" t="s">
        <v>35</v>
      </c>
      <c r="F283" s="5" t="s">
        <v>45</v>
      </c>
      <c r="H283" s="152"/>
      <c r="J283" s="19" t="s">
        <v>366</v>
      </c>
      <c r="N283" s="137"/>
    </row>
    <row r="284" spans="1:15" customFormat="1" hidden="1" x14ac:dyDescent="0.25">
      <c r="A284" s="6" t="str">
        <f>IF(OR('Broker &amp; Insured Information'!$E$46="HOA or PUD (No Habitational Bldgs)",'Broker &amp; Insured Information'!$E$46="Master Association"),"Show","Hide")</f>
        <v>Hide</v>
      </c>
      <c r="B284" s="5" t="s">
        <v>35</v>
      </c>
      <c r="C284" s="5" t="s">
        <v>41</v>
      </c>
      <c r="D284" s="32" t="s">
        <v>40</v>
      </c>
      <c r="E284" s="32" t="s">
        <v>35</v>
      </c>
      <c r="F284" s="5" t="s">
        <v>231</v>
      </c>
      <c r="H284" s="152"/>
      <c r="J284" s="176"/>
      <c r="K284" s="177"/>
      <c r="M284" s="176"/>
      <c r="N284" s="177"/>
    </row>
    <row r="285" spans="1:15" customFormat="1" hidden="1" x14ac:dyDescent="0.25">
      <c r="A285" s="6" t="str">
        <f>IF(OR('Broker &amp; Insured Information'!$E$46="HOA or PUD (No Habitational Bldgs)",'Broker &amp; Insured Information'!$E$46="Master Association"),"Show","Hide")</f>
        <v>Hide</v>
      </c>
      <c r="B285" s="5" t="s">
        <v>35</v>
      </c>
      <c r="C285" s="5" t="s">
        <v>41</v>
      </c>
      <c r="D285" s="32" t="s">
        <v>40</v>
      </c>
      <c r="E285" s="32" t="s">
        <v>35</v>
      </c>
      <c r="F285" s="5" t="s">
        <v>231</v>
      </c>
      <c r="H285" s="152"/>
      <c r="J285" s="178"/>
      <c r="K285" s="179"/>
      <c r="M285" s="178"/>
      <c r="N285" s="179"/>
    </row>
    <row r="286" spans="1:15" customFormat="1" hidden="1" x14ac:dyDescent="0.25">
      <c r="A286" s="6" t="str">
        <f>IF(OR('Broker &amp; Insured Information'!$E$46="HOA or PUD (No Habitational Bldgs)",'Broker &amp; Insured Information'!$E$46="Master Association"),"Show","Hide")</f>
        <v>Hide</v>
      </c>
      <c r="B286" s="5" t="s">
        <v>35</v>
      </c>
      <c r="C286" s="5" t="s">
        <v>41</v>
      </c>
      <c r="D286" s="32" t="s">
        <v>40</v>
      </c>
      <c r="E286" s="32" t="s">
        <v>35</v>
      </c>
      <c r="F286" s="5" t="s">
        <v>231</v>
      </c>
      <c r="H286" s="152"/>
      <c r="J286" s="178"/>
      <c r="K286" s="179"/>
      <c r="M286" s="178"/>
      <c r="N286" s="179"/>
    </row>
    <row r="287" spans="1:15" customFormat="1" hidden="1" x14ac:dyDescent="0.25">
      <c r="A287" s="6" t="str">
        <f>IF(OR('Broker &amp; Insured Information'!$E$46="HOA or PUD (No Habitational Bldgs)",'Broker &amp; Insured Information'!$E$46="Master Association"),"Show","Hide")</f>
        <v>Hide</v>
      </c>
      <c r="B287" s="5" t="s">
        <v>35</v>
      </c>
      <c r="C287" s="5" t="s">
        <v>41</v>
      </c>
      <c r="D287" s="32" t="s">
        <v>40</v>
      </c>
      <c r="E287" s="32" t="s">
        <v>35</v>
      </c>
      <c r="F287" s="5" t="s">
        <v>231</v>
      </c>
      <c r="H287" s="152"/>
      <c r="J287" s="178"/>
      <c r="K287" s="179"/>
      <c r="M287" s="178"/>
      <c r="N287" s="179"/>
    </row>
    <row r="288" spans="1:15" customFormat="1" hidden="1" x14ac:dyDescent="0.25">
      <c r="A288" s="6" t="str">
        <f>IF(OR('Broker &amp; Insured Information'!$E$46="HOA or PUD (No Habitational Bldgs)",'Broker &amp; Insured Information'!$E$46="Master Association"),"Show","Hide")</f>
        <v>Hide</v>
      </c>
      <c r="B288" s="5" t="s">
        <v>35</v>
      </c>
      <c r="C288" s="5" t="s">
        <v>41</v>
      </c>
      <c r="D288" s="32" t="s">
        <v>40</v>
      </c>
      <c r="E288" s="32" t="s">
        <v>35</v>
      </c>
      <c r="F288" s="5" t="s">
        <v>260</v>
      </c>
      <c r="H288" s="152"/>
      <c r="K288" s="137"/>
      <c r="N288" s="137"/>
    </row>
    <row r="289" spans="1:25" x14ac:dyDescent="0.25">
      <c r="A289" s="6" t="s">
        <v>68</v>
      </c>
      <c r="B289" s="5" t="s">
        <v>35</v>
      </c>
      <c r="C289" s="5" t="s">
        <v>41</v>
      </c>
      <c r="D289" s="32" t="s">
        <v>40</v>
      </c>
      <c r="E289" s="32" t="s">
        <v>35</v>
      </c>
      <c r="F289" s="5" t="s">
        <v>39</v>
      </c>
      <c r="G289" s="78"/>
      <c r="H289" s="128">
        <f>SUM(K268:K281,N268:N281,K284:K287,N284:N287)</f>
        <v>0</v>
      </c>
      <c r="I289" s="19"/>
      <c r="J289" s="470" t="s">
        <v>481</v>
      </c>
      <c r="K289" s="470"/>
      <c r="L289" s="470"/>
      <c r="M289" s="470"/>
      <c r="N289" s="470"/>
      <c r="O289" s="470"/>
      <c r="P289" s="470"/>
      <c r="Q289" s="470"/>
      <c r="R289" s="470"/>
      <c r="S289" s="470"/>
      <c r="T289" s="470"/>
      <c r="U289" s="470"/>
      <c r="V289" s="470"/>
    </row>
    <row r="290" spans="1:25" customFormat="1" x14ac:dyDescent="0.25">
      <c r="A290" s="6" t="s">
        <v>68</v>
      </c>
      <c r="B290" s="5" t="s">
        <v>35</v>
      </c>
      <c r="C290" s="5" t="s">
        <v>41</v>
      </c>
      <c r="D290" s="32" t="s">
        <v>40</v>
      </c>
      <c r="E290" s="32" t="s">
        <v>35</v>
      </c>
      <c r="F290" s="5" t="s">
        <v>260</v>
      </c>
      <c r="H290" s="140"/>
      <c r="I290" s="5"/>
      <c r="K290" s="137"/>
      <c r="N290" s="137"/>
    </row>
    <row r="291" spans="1:25" ht="45" customHeight="1" x14ac:dyDescent="0.25">
      <c r="A291" s="6" t="s">
        <v>68</v>
      </c>
      <c r="B291" s="5" t="s">
        <v>40</v>
      </c>
      <c r="C291" s="5" t="s">
        <v>51</v>
      </c>
      <c r="D291" s="32" t="s">
        <v>40</v>
      </c>
      <c r="E291" s="32" t="s">
        <v>35</v>
      </c>
      <c r="F291" s="5" t="s">
        <v>39</v>
      </c>
      <c r="G291" s="78"/>
      <c r="H291" s="128"/>
      <c r="J291" s="491" t="s">
        <v>318</v>
      </c>
      <c r="K291" s="491"/>
      <c r="L291" s="491"/>
      <c r="M291" s="491"/>
      <c r="N291" s="491"/>
      <c r="O291" s="491"/>
      <c r="P291" s="491"/>
      <c r="Q291" s="491"/>
      <c r="R291" s="491"/>
      <c r="S291" s="491"/>
      <c r="T291" s="491"/>
      <c r="U291" s="491"/>
      <c r="V291" s="491"/>
    </row>
    <row r="292" spans="1:25" x14ac:dyDescent="0.25">
      <c r="A292" s="6" t="s">
        <v>68</v>
      </c>
      <c r="B292" s="5"/>
      <c r="C292" s="5"/>
      <c r="F292" s="5"/>
      <c r="G292" s="78"/>
      <c r="H292" s="78"/>
      <c r="J292" s="154"/>
      <c r="K292" s="154"/>
      <c r="L292" s="154"/>
      <c r="M292" s="154"/>
      <c r="N292" s="154"/>
      <c r="O292" s="154"/>
      <c r="P292" s="154"/>
      <c r="Q292" s="154"/>
      <c r="R292" s="154"/>
      <c r="S292" s="154"/>
      <c r="T292" s="154"/>
      <c r="U292" s="154"/>
      <c r="V292" s="154"/>
    </row>
    <row r="293" spans="1:25" ht="33" customHeight="1" x14ac:dyDescent="0.25">
      <c r="A293" s="6" t="s">
        <v>68</v>
      </c>
      <c r="B293" s="5" t="s">
        <v>40</v>
      </c>
      <c r="C293" s="5" t="s">
        <v>51</v>
      </c>
      <c r="D293" s="32" t="s">
        <v>40</v>
      </c>
      <c r="E293" s="32" t="s">
        <v>35</v>
      </c>
      <c r="F293" s="5" t="s">
        <v>39</v>
      </c>
      <c r="G293" s="78"/>
      <c r="H293" s="128"/>
      <c r="J293" s="474" t="s">
        <v>319</v>
      </c>
      <c r="K293" s="474"/>
      <c r="L293" s="474"/>
      <c r="M293" s="474"/>
      <c r="N293" s="474"/>
      <c r="O293" s="474"/>
      <c r="P293" s="474"/>
      <c r="Q293" s="474"/>
      <c r="R293" s="474"/>
      <c r="S293" s="474"/>
      <c r="T293" s="474"/>
      <c r="U293" s="474"/>
      <c r="V293" s="474"/>
    </row>
    <row r="294" spans="1:25" x14ac:dyDescent="0.25">
      <c r="A294" s="6" t="s">
        <v>68</v>
      </c>
      <c r="B294" s="5" t="s">
        <v>35</v>
      </c>
      <c r="C294" s="5" t="s">
        <v>41</v>
      </c>
      <c r="D294" s="32" t="s">
        <v>35</v>
      </c>
      <c r="E294" s="32" t="s">
        <v>35</v>
      </c>
      <c r="F294" s="5" t="s">
        <v>260</v>
      </c>
      <c r="G294" s="78"/>
      <c r="H294" s="122"/>
      <c r="J294" s="20"/>
      <c r="K294" s="20"/>
      <c r="L294" s="20"/>
      <c r="M294" s="20"/>
      <c r="N294" s="20"/>
      <c r="O294" s="20"/>
      <c r="P294" s="20"/>
      <c r="Q294" s="20"/>
      <c r="R294" s="20"/>
      <c r="S294" s="20"/>
      <c r="T294" s="20"/>
      <c r="U294" s="20"/>
      <c r="V294" s="20"/>
    </row>
    <row r="295" spans="1:25" ht="31.5" customHeight="1" x14ac:dyDescent="0.25">
      <c r="A295" s="6" t="s">
        <v>68</v>
      </c>
      <c r="B295" s="5" t="s">
        <v>40</v>
      </c>
      <c r="C295" s="5" t="s">
        <v>51</v>
      </c>
      <c r="D295" s="32" t="s">
        <v>35</v>
      </c>
      <c r="E295" s="32" t="s">
        <v>35</v>
      </c>
      <c r="F295" s="5" t="s">
        <v>45</v>
      </c>
      <c r="G295" s="78"/>
      <c r="H295" s="122"/>
      <c r="I295" s="23" t="s">
        <v>179</v>
      </c>
      <c r="J295" s="470" t="s">
        <v>479</v>
      </c>
      <c r="K295" s="470"/>
      <c r="L295" s="470"/>
      <c r="M295" s="470"/>
      <c r="N295" s="470"/>
      <c r="O295" s="470"/>
      <c r="P295" s="470"/>
      <c r="Q295" s="470"/>
      <c r="R295" s="470"/>
      <c r="S295" s="470"/>
      <c r="T295" s="470"/>
      <c r="U295" s="470"/>
      <c r="V295" s="470"/>
    </row>
    <row r="296" spans="1:25" ht="19.5" customHeight="1" thickBot="1" x14ac:dyDescent="0.3">
      <c r="A296" s="6" t="s">
        <v>68</v>
      </c>
      <c r="B296" s="5" t="s">
        <v>35</v>
      </c>
      <c r="C296" s="5" t="s">
        <v>260</v>
      </c>
      <c r="D296" s="32" t="s">
        <v>35</v>
      </c>
      <c r="E296" s="32" t="s">
        <v>35</v>
      </c>
      <c r="F296" s="5" t="s">
        <v>260</v>
      </c>
      <c r="G296" s="78"/>
      <c r="H296" s="122"/>
      <c r="I296" s="23"/>
      <c r="J296" s="153"/>
      <c r="K296" s="153"/>
      <c r="L296" s="153"/>
      <c r="M296" s="153"/>
      <c r="N296" s="153"/>
      <c r="O296" s="153"/>
      <c r="P296" s="153"/>
      <c r="Q296" s="153"/>
      <c r="R296" s="153"/>
      <c r="S296" s="163"/>
      <c r="T296" s="163"/>
      <c r="U296" s="163"/>
      <c r="V296" s="163"/>
      <c r="W296" s="81"/>
      <c r="X296" s="81"/>
      <c r="Y296" s="81"/>
    </row>
    <row r="297" spans="1:25" ht="30" customHeight="1" thickBot="1" x14ac:dyDescent="0.3">
      <c r="A297" s="6" t="str">
        <f>IF('Broker &amp; Insured Information'!$E$46="HOA or PUD (No Habitational Bldgs)","Hide","Show")</f>
        <v>Show</v>
      </c>
      <c r="B297" s="5" t="s">
        <v>40</v>
      </c>
      <c r="C297" s="5" t="s">
        <v>465</v>
      </c>
      <c r="D297" s="32" t="s">
        <v>40</v>
      </c>
      <c r="E297" s="32" t="s">
        <v>35</v>
      </c>
      <c r="F297" s="5" t="s">
        <v>45</v>
      </c>
      <c r="G297" s="78"/>
      <c r="H297" s="212"/>
      <c r="J297" s="159" t="s">
        <v>446</v>
      </c>
      <c r="K297" s="159" t="s">
        <v>785</v>
      </c>
      <c r="L297" s="494" t="s">
        <v>447</v>
      </c>
      <c r="M297" s="495"/>
      <c r="N297" s="1"/>
      <c r="O297" s="1"/>
      <c r="P297" s="1"/>
      <c r="S297" s="168"/>
      <c r="T297" s="169">
        <v>2500</v>
      </c>
      <c r="U297" s="168" t="s">
        <v>444</v>
      </c>
      <c r="V297" s="168"/>
      <c r="W297" s="162"/>
      <c r="X297" s="162"/>
      <c r="Y297" s="162"/>
    </row>
    <row r="298" spans="1:25" ht="30" customHeight="1" x14ac:dyDescent="0.25">
      <c r="A298" s="6" t="str">
        <f>IF('Broker &amp; Insured Information'!$E$46="HOA or PUD (No Habitational Bldgs)","Hide","Show")</f>
        <v>Show</v>
      </c>
      <c r="B298" s="5" t="s">
        <v>40</v>
      </c>
      <c r="C298" s="5" t="s">
        <v>465</v>
      </c>
      <c r="D298" s="32" t="s">
        <v>40</v>
      </c>
      <c r="E298" s="32" t="s">
        <v>35</v>
      </c>
      <c r="F298" s="5" t="s">
        <v>36</v>
      </c>
      <c r="G298" s="78"/>
      <c r="H298" s="212"/>
      <c r="J298" s="158" t="s">
        <v>448</v>
      </c>
      <c r="K298" s="160"/>
      <c r="L298" s="496" t="s">
        <v>449</v>
      </c>
      <c r="M298" s="497"/>
      <c r="N298" s="1"/>
      <c r="O298" s="1"/>
      <c r="P298" s="1"/>
      <c r="S298" s="168"/>
      <c r="T298" s="169">
        <v>5000</v>
      </c>
      <c r="U298" s="170">
        <v>0.01</v>
      </c>
      <c r="V298" s="168"/>
      <c r="W298" s="162"/>
      <c r="X298" s="162"/>
      <c r="Y298" s="162"/>
    </row>
    <row r="299" spans="1:25" ht="30" customHeight="1" x14ac:dyDescent="0.25">
      <c r="A299" s="6" t="str">
        <f>IF('Broker &amp; Insured Information'!$E$46="HOA or PUD (No Habitational Bldgs)","Hide","Show")</f>
        <v>Show</v>
      </c>
      <c r="B299" s="5" t="s">
        <v>40</v>
      </c>
      <c r="C299" s="5" t="s">
        <v>465</v>
      </c>
      <c r="D299" s="32" t="s">
        <v>40</v>
      </c>
      <c r="E299" s="32" t="s">
        <v>35</v>
      </c>
      <c r="F299" s="5" t="s">
        <v>36</v>
      </c>
      <c r="G299" s="78"/>
      <c r="H299" s="212"/>
      <c r="J299" s="157" t="s">
        <v>450</v>
      </c>
      <c r="K299" s="156"/>
      <c r="L299" s="498" t="s">
        <v>449</v>
      </c>
      <c r="M299" s="499"/>
      <c r="N299" s="1"/>
      <c r="O299" s="1"/>
      <c r="P299" s="1"/>
      <c r="S299" s="168"/>
      <c r="T299" s="169">
        <v>10000</v>
      </c>
      <c r="U299" s="170">
        <v>0.02</v>
      </c>
      <c r="V299" s="168"/>
      <c r="W299" s="162"/>
      <c r="X299" s="162"/>
      <c r="Y299" s="162"/>
    </row>
    <row r="300" spans="1:25" ht="30" customHeight="1" x14ac:dyDescent="0.25">
      <c r="A300" s="6" t="str">
        <f>IF('Broker &amp; Insured Information'!$E$46="HOA or PUD (No Habitational Bldgs)","Hide","Show")</f>
        <v>Show</v>
      </c>
      <c r="B300" s="5" t="s">
        <v>40</v>
      </c>
      <c r="C300" s="5" t="s">
        <v>465</v>
      </c>
      <c r="D300" s="32" t="s">
        <v>40</v>
      </c>
      <c r="E300" s="32" t="s">
        <v>35</v>
      </c>
      <c r="F300" s="5" t="s">
        <v>36</v>
      </c>
      <c r="G300" s="78"/>
      <c r="H300" s="212"/>
      <c r="J300" s="157" t="s">
        <v>460</v>
      </c>
      <c r="K300" s="156"/>
      <c r="L300" s="493" t="s">
        <v>452</v>
      </c>
      <c r="M300" s="493"/>
      <c r="N300" s="1" t="s">
        <v>459</v>
      </c>
      <c r="O300" s="1"/>
      <c r="P300" s="1"/>
      <c r="S300" s="168"/>
      <c r="T300" s="169">
        <v>25000</v>
      </c>
      <c r="U300" s="170">
        <v>0.05</v>
      </c>
      <c r="V300" s="168"/>
      <c r="W300" s="162"/>
      <c r="X300" s="162"/>
      <c r="Y300" s="162"/>
    </row>
    <row r="301" spans="1:25" ht="30" customHeight="1" x14ac:dyDescent="0.25">
      <c r="A301" s="6" t="str">
        <f>IF('Broker &amp; Insured Information'!$E$46="HOA or PUD (No Habitational Bldgs)","Hide","Show")</f>
        <v>Show</v>
      </c>
      <c r="B301" s="5" t="s">
        <v>40</v>
      </c>
      <c r="C301" s="5" t="s">
        <v>465</v>
      </c>
      <c r="D301" s="32" t="s">
        <v>40</v>
      </c>
      <c r="E301" s="32" t="s">
        <v>35</v>
      </c>
      <c r="F301" s="5" t="s">
        <v>36</v>
      </c>
      <c r="G301" s="78"/>
      <c r="H301" s="212"/>
      <c r="J301" s="157" t="s">
        <v>453</v>
      </c>
      <c r="K301" s="156"/>
      <c r="L301" s="498" t="s">
        <v>449</v>
      </c>
      <c r="M301" s="499"/>
      <c r="N301" s="1"/>
      <c r="O301" s="1"/>
      <c r="P301" s="1"/>
      <c r="S301" s="168"/>
      <c r="T301" s="168"/>
      <c r="U301" s="168" t="s">
        <v>468</v>
      </c>
      <c r="V301" s="168"/>
      <c r="W301" s="162"/>
      <c r="X301" s="162"/>
      <c r="Y301" s="162"/>
    </row>
    <row r="302" spans="1:25" ht="30" customHeight="1" x14ac:dyDescent="0.25">
      <c r="A302" s="6" t="str">
        <f>IF('Broker &amp; Insured Information'!$E$46="HOA or PUD (No Habitational Bldgs)","Hide","Show")</f>
        <v>Show</v>
      </c>
      <c r="B302" s="5" t="s">
        <v>40</v>
      </c>
      <c r="C302" s="5" t="s">
        <v>465</v>
      </c>
      <c r="D302" s="32" t="s">
        <v>40</v>
      </c>
      <c r="E302" s="32" t="s">
        <v>35</v>
      </c>
      <c r="F302" s="5" t="s">
        <v>36</v>
      </c>
      <c r="G302" s="78"/>
      <c r="H302" s="212"/>
      <c r="J302" s="157" t="s">
        <v>454</v>
      </c>
      <c r="K302" s="156"/>
      <c r="L302" s="498" t="s">
        <v>449</v>
      </c>
      <c r="M302" s="499"/>
      <c r="N302" s="1"/>
      <c r="O302" s="1"/>
      <c r="P302" s="1"/>
      <c r="S302" s="168"/>
      <c r="T302" s="168"/>
      <c r="U302" s="168" t="s">
        <v>469</v>
      </c>
      <c r="V302" s="168"/>
      <c r="W302" s="162"/>
      <c r="X302" s="162"/>
      <c r="Y302" s="162"/>
    </row>
    <row r="303" spans="1:25" ht="30" customHeight="1" x14ac:dyDescent="0.25">
      <c r="A303" s="6" t="str">
        <f>IF(AND('Broker &amp; Insured Information'!$E$41&lt;&gt;"CA",'Broker &amp; Insured Information'!$E$46&lt;&gt;"HOA or PUD (No Habitational Bldgs)"),"Show","Hide")</f>
        <v>Show</v>
      </c>
      <c r="B303" s="5" t="s">
        <v>40</v>
      </c>
      <c r="C303" s="5" t="s">
        <v>464</v>
      </c>
      <c r="D303" s="32" t="s">
        <v>40</v>
      </c>
      <c r="E303" s="32" t="s">
        <v>35</v>
      </c>
      <c r="F303" s="5" t="s">
        <v>36</v>
      </c>
      <c r="G303" s="78"/>
      <c r="H303" s="212"/>
      <c r="J303" s="157" t="s">
        <v>455</v>
      </c>
      <c r="K303" s="161" t="s">
        <v>444</v>
      </c>
      <c r="L303" s="493" t="s">
        <v>456</v>
      </c>
      <c r="M303" s="493"/>
      <c r="N303" s="1"/>
      <c r="O303" s="1"/>
      <c r="P303" s="1"/>
      <c r="S303" s="168"/>
      <c r="T303" s="168"/>
      <c r="U303" s="168" t="s">
        <v>470</v>
      </c>
      <c r="V303" s="168"/>
      <c r="W303" s="162"/>
      <c r="X303" s="162"/>
      <c r="Y303" s="162"/>
    </row>
    <row r="304" spans="1:25" ht="30" hidden="1" customHeight="1" x14ac:dyDescent="0.25">
      <c r="A304" s="6" t="str">
        <f>IF(AND('Broker &amp; Insured Information'!$E$41="CA",'Broker &amp; Insured Information'!$E$46&lt;&gt;"HOA or PUD (No Habitational Bldgs)"),"Show","Hide")</f>
        <v>Hide</v>
      </c>
      <c r="B304" s="5" t="s">
        <v>40</v>
      </c>
      <c r="C304" s="5" t="s">
        <v>463</v>
      </c>
      <c r="D304" s="32" t="s">
        <v>40</v>
      </c>
      <c r="E304" s="32" t="s">
        <v>35</v>
      </c>
      <c r="F304" s="5" t="s">
        <v>36</v>
      </c>
      <c r="G304" s="78"/>
      <c r="H304" s="167"/>
      <c r="J304" s="157" t="s">
        <v>457</v>
      </c>
      <c r="K304" s="164" t="s">
        <v>444</v>
      </c>
      <c r="L304" s="493" t="s">
        <v>456</v>
      </c>
      <c r="M304" s="493"/>
      <c r="N304" t="s">
        <v>458</v>
      </c>
      <c r="O304" s="1"/>
      <c r="P304" s="1"/>
      <c r="S304" s="168"/>
      <c r="T304" s="168"/>
      <c r="U304" s="168"/>
      <c r="V304" s="168"/>
      <c r="W304" s="162"/>
      <c r="X304" s="162"/>
      <c r="Y304" s="162"/>
    </row>
    <row r="305" spans="1:25" x14ac:dyDescent="0.25">
      <c r="A305" s="6" t="str">
        <f>IF('Broker &amp; Insured Information'!$E$46="HOA or PUD (No Habitational Bldgs)","Hide","Show")</f>
        <v>Show</v>
      </c>
      <c r="B305" s="5" t="s">
        <v>40</v>
      </c>
      <c r="D305" s="32" t="s">
        <v>40</v>
      </c>
      <c r="E305" s="32" t="s">
        <v>35</v>
      </c>
      <c r="F305" s="5" t="s">
        <v>260</v>
      </c>
      <c r="G305" s="78"/>
      <c r="H305" s="213"/>
      <c r="N305" s="1"/>
      <c r="O305" s="1"/>
      <c r="P305" s="1"/>
      <c r="S305" s="168"/>
      <c r="T305" s="168"/>
      <c r="U305" s="168"/>
      <c r="V305" s="168"/>
      <c r="W305" s="162"/>
      <c r="X305" s="162"/>
      <c r="Y305" s="162"/>
    </row>
    <row r="306" spans="1:25" ht="30" hidden="1" customHeight="1" thickBot="1" x14ac:dyDescent="0.3">
      <c r="A306" s="6" t="str">
        <f>IF('Broker &amp; Insured Information'!$E$46="HOA or PUD (No Habitational Bldgs)","Show","Hide")</f>
        <v>Hide</v>
      </c>
      <c r="B306" s="5" t="s">
        <v>40</v>
      </c>
      <c r="C306" s="5" t="s">
        <v>377</v>
      </c>
      <c r="D306" s="32" t="s">
        <v>40</v>
      </c>
      <c r="E306" s="32" t="s">
        <v>35</v>
      </c>
      <c r="F306" s="5" t="s">
        <v>45</v>
      </c>
      <c r="G306" s="78"/>
      <c r="H306" s="167"/>
      <c r="J306" s="159" t="s">
        <v>446</v>
      </c>
      <c r="K306" s="159" t="s">
        <v>445</v>
      </c>
      <c r="L306" s="494" t="s">
        <v>447</v>
      </c>
      <c r="M306" s="495"/>
      <c r="N306" s="1"/>
      <c r="O306" s="1"/>
      <c r="P306" s="1"/>
      <c r="S306" s="168"/>
      <c r="T306" s="171">
        <v>1000</v>
      </c>
      <c r="U306" s="168" t="s">
        <v>444</v>
      </c>
      <c r="V306" s="168"/>
      <c r="W306" s="162"/>
      <c r="X306" s="162"/>
      <c r="Y306" s="162"/>
    </row>
    <row r="307" spans="1:25" ht="30" hidden="1" customHeight="1" x14ac:dyDescent="0.25">
      <c r="A307" s="6" t="str">
        <f>IF('Broker &amp; Insured Information'!$E$46="HOA or PUD (No Habitational Bldgs)","Show","Hide")</f>
        <v>Hide</v>
      </c>
      <c r="B307" s="5" t="s">
        <v>40</v>
      </c>
      <c r="C307" s="5" t="s">
        <v>377</v>
      </c>
      <c r="D307" s="32" t="s">
        <v>40</v>
      </c>
      <c r="E307" s="32" t="s">
        <v>35</v>
      </c>
      <c r="F307" s="5" t="s">
        <v>36</v>
      </c>
      <c r="G307" s="78"/>
      <c r="H307" s="167"/>
      <c r="J307" s="158" t="s">
        <v>448</v>
      </c>
      <c r="K307" s="160"/>
      <c r="L307" s="496" t="s">
        <v>449</v>
      </c>
      <c r="M307" s="497"/>
      <c r="N307" s="1"/>
      <c r="O307" s="1"/>
      <c r="P307" s="1"/>
      <c r="S307" s="168"/>
      <c r="T307" s="169">
        <v>2500</v>
      </c>
      <c r="U307" s="170">
        <v>0.01</v>
      </c>
      <c r="V307" s="168"/>
      <c r="W307" s="162"/>
      <c r="X307" s="162"/>
      <c r="Y307" s="162"/>
    </row>
    <row r="308" spans="1:25" ht="30" hidden="1" customHeight="1" x14ac:dyDescent="0.25">
      <c r="A308" s="6" t="str">
        <f>IF('Broker &amp; Insured Information'!$E$46="HOA or PUD (No Habitational Bldgs)","Show","Hide")</f>
        <v>Hide</v>
      </c>
      <c r="B308" s="5" t="s">
        <v>40</v>
      </c>
      <c r="C308" s="5" t="s">
        <v>377</v>
      </c>
      <c r="D308" s="32" t="s">
        <v>40</v>
      </c>
      <c r="E308" s="32" t="s">
        <v>35</v>
      </c>
      <c r="F308" s="5" t="s">
        <v>36</v>
      </c>
      <c r="G308" s="78"/>
      <c r="H308" s="167"/>
      <c r="J308" s="157" t="s">
        <v>450</v>
      </c>
      <c r="K308" s="160"/>
      <c r="L308" s="498" t="s">
        <v>449</v>
      </c>
      <c r="M308" s="499"/>
      <c r="N308" s="1"/>
      <c r="O308" s="1"/>
      <c r="P308" s="1"/>
      <c r="S308" s="168"/>
      <c r="T308" s="169">
        <v>5000</v>
      </c>
      <c r="U308" s="170">
        <v>0.02</v>
      </c>
      <c r="V308" s="168"/>
      <c r="W308" s="162"/>
      <c r="X308" s="162"/>
      <c r="Y308" s="162"/>
    </row>
    <row r="309" spans="1:25" ht="30" hidden="1" customHeight="1" x14ac:dyDescent="0.25">
      <c r="A309" s="6" t="str">
        <f>IF('Broker &amp; Insured Information'!$E$46="HOA or PUD (No Habitational Bldgs)","Show","Hide")</f>
        <v>Hide</v>
      </c>
      <c r="B309" s="5" t="s">
        <v>40</v>
      </c>
      <c r="C309" s="5" t="s">
        <v>377</v>
      </c>
      <c r="D309" s="32" t="s">
        <v>40</v>
      </c>
      <c r="E309" s="32" t="s">
        <v>35</v>
      </c>
      <c r="F309" s="5" t="s">
        <v>36</v>
      </c>
      <c r="G309" s="78"/>
      <c r="H309" s="167"/>
      <c r="J309" s="157" t="s">
        <v>460</v>
      </c>
      <c r="K309" s="160"/>
      <c r="L309" s="493" t="s">
        <v>452</v>
      </c>
      <c r="M309" s="493"/>
      <c r="N309" s="1" t="s">
        <v>459</v>
      </c>
      <c r="O309" s="1"/>
      <c r="P309" s="1"/>
      <c r="S309" s="168"/>
      <c r="T309" s="169">
        <v>10000</v>
      </c>
      <c r="U309" s="170">
        <v>0.05</v>
      </c>
      <c r="V309" s="168"/>
      <c r="W309" s="162"/>
      <c r="X309" s="162"/>
      <c r="Y309" s="162"/>
    </row>
    <row r="310" spans="1:25" ht="30" hidden="1" customHeight="1" x14ac:dyDescent="0.25">
      <c r="A310" s="6" t="str">
        <f>IF('Broker &amp; Insured Information'!$E$46="HOA or PUD (No Habitational Bldgs)","Show","Hide")</f>
        <v>Hide</v>
      </c>
      <c r="B310" s="5" t="s">
        <v>40</v>
      </c>
      <c r="C310" s="5" t="s">
        <v>377</v>
      </c>
      <c r="D310" s="32" t="s">
        <v>40</v>
      </c>
      <c r="E310" s="32" t="s">
        <v>35</v>
      </c>
      <c r="F310" s="5" t="s">
        <v>36</v>
      </c>
      <c r="G310" s="78"/>
      <c r="H310" s="167"/>
      <c r="J310" s="157" t="s">
        <v>453</v>
      </c>
      <c r="K310" s="160"/>
      <c r="L310" s="498" t="s">
        <v>449</v>
      </c>
      <c r="M310" s="499"/>
      <c r="N310" s="1"/>
      <c r="O310" s="1"/>
      <c r="P310" s="1"/>
      <c r="S310" s="168"/>
      <c r="T310" s="169">
        <v>25000</v>
      </c>
      <c r="U310" s="168" t="s">
        <v>468</v>
      </c>
      <c r="V310" s="168"/>
      <c r="W310" s="162"/>
      <c r="X310" s="162"/>
      <c r="Y310" s="162"/>
    </row>
    <row r="311" spans="1:25" ht="30" hidden="1" customHeight="1" x14ac:dyDescent="0.25">
      <c r="A311" s="6" t="str">
        <f>IF('Broker &amp; Insured Information'!$E$46="HOA or PUD (No Habitational Bldgs)","Show","Hide")</f>
        <v>Hide</v>
      </c>
      <c r="B311" s="5" t="s">
        <v>40</v>
      </c>
      <c r="C311" s="5" t="s">
        <v>377</v>
      </c>
      <c r="D311" s="32" t="s">
        <v>40</v>
      </c>
      <c r="E311" s="32" t="s">
        <v>35</v>
      </c>
      <c r="F311" s="5" t="s">
        <v>36</v>
      </c>
      <c r="G311" s="78"/>
      <c r="H311" s="167"/>
      <c r="J311" s="157" t="s">
        <v>454</v>
      </c>
      <c r="K311" s="160"/>
      <c r="L311" s="498" t="s">
        <v>449</v>
      </c>
      <c r="M311" s="499"/>
      <c r="N311" s="1"/>
      <c r="O311" s="1"/>
      <c r="P311" s="1"/>
      <c r="S311" s="168"/>
      <c r="T311" s="168"/>
      <c r="U311" s="168" t="s">
        <v>469</v>
      </c>
      <c r="V311" s="168"/>
      <c r="W311" s="162"/>
      <c r="X311" s="162"/>
      <c r="Y311" s="162"/>
    </row>
    <row r="312" spans="1:25" ht="30" hidden="1" customHeight="1" x14ac:dyDescent="0.25">
      <c r="A312" s="6" t="str">
        <f>IF(AND('Broker &amp; Insured Information'!$E$41&lt;&gt;"CA",'Broker &amp; Insured Information'!$E$46="HOA or PUD (No Habitational Bldgs)"),"Show","Hide")</f>
        <v>Hide</v>
      </c>
      <c r="B312" s="5" t="s">
        <v>40</v>
      </c>
      <c r="C312" s="5" t="s">
        <v>467</v>
      </c>
      <c r="D312" s="32" t="s">
        <v>40</v>
      </c>
      <c r="E312" s="32" t="s">
        <v>35</v>
      </c>
      <c r="F312" s="5" t="s">
        <v>36</v>
      </c>
      <c r="G312" s="78"/>
      <c r="H312" s="167"/>
      <c r="J312" s="157" t="s">
        <v>455</v>
      </c>
      <c r="K312" s="161" t="s">
        <v>444</v>
      </c>
      <c r="L312" s="493" t="s">
        <v>456</v>
      </c>
      <c r="M312" s="493"/>
      <c r="N312" s="1"/>
      <c r="O312" s="1"/>
      <c r="P312" s="1"/>
      <c r="S312" s="168"/>
      <c r="T312" s="168"/>
      <c r="U312" s="168" t="s">
        <v>470</v>
      </c>
      <c r="V312" s="168"/>
      <c r="W312" s="162"/>
      <c r="X312" s="162"/>
      <c r="Y312" s="162"/>
    </row>
    <row r="313" spans="1:25" ht="30" hidden="1" customHeight="1" x14ac:dyDescent="0.25">
      <c r="A313" s="6" t="str">
        <f>IF(AND('Broker &amp; Insured Information'!$E$41="CA",'Broker &amp; Insured Information'!$E$46="HOA or PUD (No Habitational Bldgs)"),"Show","Hide")</f>
        <v>Hide</v>
      </c>
      <c r="B313" s="5" t="s">
        <v>40</v>
      </c>
      <c r="C313" s="5" t="s">
        <v>466</v>
      </c>
      <c r="D313" s="32" t="s">
        <v>40</v>
      </c>
      <c r="E313" s="32" t="s">
        <v>35</v>
      </c>
      <c r="F313" s="5" t="s">
        <v>36</v>
      </c>
      <c r="G313" s="78"/>
      <c r="H313" s="167"/>
      <c r="J313" s="157" t="s">
        <v>457</v>
      </c>
      <c r="K313" s="164" t="s">
        <v>444</v>
      </c>
      <c r="L313" s="493" t="s">
        <v>456</v>
      </c>
      <c r="M313" s="493"/>
      <c r="N313" t="s">
        <v>458</v>
      </c>
      <c r="O313" s="1"/>
      <c r="P313" s="1"/>
      <c r="S313" s="168"/>
      <c r="T313" s="168"/>
      <c r="U313" s="168"/>
      <c r="V313" s="168"/>
      <c r="W313" s="162"/>
      <c r="X313" s="162"/>
      <c r="Y313" s="162"/>
    </row>
    <row r="314" spans="1:25" hidden="1" x14ac:dyDescent="0.25">
      <c r="A314" s="6" t="str">
        <f>IF('Broker &amp; Insured Information'!$E$46="HOA or PUD (No Habitational Bldgs)","Show","Hide")</f>
        <v>Hide</v>
      </c>
      <c r="B314" s="5" t="s">
        <v>40</v>
      </c>
      <c r="C314" s="5" t="s">
        <v>377</v>
      </c>
      <c r="D314" s="32" t="s">
        <v>40</v>
      </c>
      <c r="E314" s="32" t="s">
        <v>35</v>
      </c>
      <c r="F314" s="5" t="s">
        <v>260</v>
      </c>
      <c r="G314" s="78"/>
      <c r="H314" s="167"/>
      <c r="J314" s="155"/>
      <c r="L314" s="6"/>
      <c r="N314" s="1"/>
      <c r="O314" s="1"/>
      <c r="P314" s="1"/>
      <c r="T314" s="165"/>
      <c r="U314" s="165"/>
      <c r="V314" s="165"/>
      <c r="W314" s="81"/>
      <c r="X314" s="81"/>
      <c r="Y314" s="81"/>
    </row>
    <row r="315" spans="1:25" x14ac:dyDescent="0.25">
      <c r="A315" s="6" t="s">
        <v>68</v>
      </c>
      <c r="B315" s="5" t="s">
        <v>40</v>
      </c>
      <c r="C315" s="5" t="s">
        <v>51</v>
      </c>
      <c r="D315" s="32" t="s">
        <v>35</v>
      </c>
      <c r="E315" s="32" t="s">
        <v>35</v>
      </c>
      <c r="F315" s="5" t="s">
        <v>45</v>
      </c>
      <c r="G315" s="78"/>
      <c r="H315" s="122"/>
      <c r="J315" s="1" t="s">
        <v>31</v>
      </c>
      <c r="K315" s="1"/>
      <c r="L315" s="1"/>
      <c r="M315" s="1"/>
      <c r="N315" s="1"/>
      <c r="O315" s="1"/>
      <c r="P315" s="1"/>
      <c r="T315" s="1"/>
    </row>
    <row r="316" spans="1:25" x14ac:dyDescent="0.25">
      <c r="A316" s="6" t="s">
        <v>68</v>
      </c>
      <c r="B316" s="5" t="s">
        <v>40</v>
      </c>
      <c r="C316" s="5" t="s">
        <v>51</v>
      </c>
      <c r="D316" s="32" t="s">
        <v>40</v>
      </c>
      <c r="E316" s="32" t="s">
        <v>35</v>
      </c>
      <c r="F316" s="5" t="s">
        <v>54</v>
      </c>
      <c r="G316" s="78"/>
      <c r="H316" s="112"/>
      <c r="J316" s="1"/>
      <c r="K316" s="1" t="s">
        <v>180</v>
      </c>
      <c r="L316" s="1"/>
      <c r="M316" s="1"/>
      <c r="N316" s="1"/>
      <c r="O316" s="1"/>
      <c r="P316" s="1"/>
      <c r="T316" s="1"/>
    </row>
    <row r="317" spans="1:25" x14ac:dyDescent="0.25">
      <c r="A317" s="6" t="s">
        <v>68</v>
      </c>
      <c r="B317" s="5" t="s">
        <v>40</v>
      </c>
      <c r="C317" s="5" t="s">
        <v>51</v>
      </c>
      <c r="D317" s="32" t="s">
        <v>40</v>
      </c>
      <c r="E317" s="32" t="s">
        <v>35</v>
      </c>
      <c r="F317" s="5" t="s">
        <v>54</v>
      </c>
      <c r="G317" s="78"/>
      <c r="H317" s="112"/>
      <c r="J317" s="1"/>
      <c r="K317" s="1" t="s">
        <v>181</v>
      </c>
      <c r="L317" s="1"/>
      <c r="M317" s="1"/>
      <c r="N317" s="1"/>
      <c r="O317" s="1"/>
      <c r="P317" s="1"/>
      <c r="T317" s="1"/>
    </row>
    <row r="318" spans="1:25" hidden="1" x14ac:dyDescent="0.25">
      <c r="A318" s="6" t="s">
        <v>307</v>
      </c>
      <c r="B318" s="5" t="s">
        <v>66</v>
      </c>
      <c r="C318" s="5" t="s">
        <v>51</v>
      </c>
      <c r="D318" s="32" t="s">
        <v>40</v>
      </c>
      <c r="E318" s="32" t="s">
        <v>40</v>
      </c>
      <c r="F318" s="5" t="s">
        <v>54</v>
      </c>
      <c r="G318" s="78"/>
      <c r="H318" s="121"/>
      <c r="J318" s="1" t="s">
        <v>182</v>
      </c>
      <c r="L318" s="1"/>
      <c r="M318" s="1"/>
      <c r="N318" s="1"/>
      <c r="O318" s="1"/>
      <c r="P318" s="1"/>
      <c r="T318" s="1"/>
    </row>
    <row r="319" spans="1:25" hidden="1" x14ac:dyDescent="0.25">
      <c r="A319" s="6" t="s">
        <v>307</v>
      </c>
      <c r="B319" s="5" t="s">
        <v>40</v>
      </c>
      <c r="C319" s="5" t="s">
        <v>64</v>
      </c>
      <c r="D319" s="32" t="s">
        <v>40</v>
      </c>
      <c r="E319" s="32" t="s">
        <v>35</v>
      </c>
      <c r="F319" s="5" t="s">
        <v>39</v>
      </c>
      <c r="G319" s="78"/>
      <c r="H319" s="121"/>
      <c r="J319" s="1"/>
      <c r="K319" s="1" t="s">
        <v>183</v>
      </c>
      <c r="L319" s="1"/>
      <c r="M319" s="1"/>
      <c r="N319" s="1"/>
      <c r="O319" s="1"/>
      <c r="P319" s="1"/>
      <c r="T319" s="1"/>
    </row>
    <row r="320" spans="1:25" hidden="1" x14ac:dyDescent="0.25">
      <c r="A320" s="6" t="s">
        <v>307</v>
      </c>
      <c r="B320" s="5" t="s">
        <v>40</v>
      </c>
      <c r="C320" s="5" t="s">
        <v>64</v>
      </c>
      <c r="D320" s="32" t="s">
        <v>40</v>
      </c>
      <c r="E320" s="32" t="s">
        <v>35</v>
      </c>
      <c r="F320" s="5" t="s">
        <v>39</v>
      </c>
      <c r="G320" s="78"/>
      <c r="H320" s="121"/>
      <c r="J320" s="1"/>
      <c r="K320" s="1" t="s">
        <v>32</v>
      </c>
      <c r="L320" s="1"/>
      <c r="M320" s="1"/>
      <c r="N320" s="1"/>
      <c r="O320" s="1"/>
      <c r="P320" s="1"/>
      <c r="T320" s="1"/>
    </row>
    <row r="321" spans="1:23" ht="15.75" thickBot="1" x14ac:dyDescent="0.3">
      <c r="A321" s="6" t="s">
        <v>68</v>
      </c>
      <c r="B321" s="5" t="s">
        <v>35</v>
      </c>
      <c r="C321" s="5" t="s">
        <v>41</v>
      </c>
      <c r="D321" s="32" t="s">
        <v>35</v>
      </c>
      <c r="E321" s="32" t="s">
        <v>35</v>
      </c>
      <c r="F321" s="5" t="s">
        <v>260</v>
      </c>
    </row>
    <row r="322" spans="1:23" ht="15.75" thickBot="1" x14ac:dyDescent="0.3">
      <c r="A322" s="24" t="s">
        <v>68</v>
      </c>
      <c r="B322" s="25" t="s">
        <v>38</v>
      </c>
      <c r="C322" s="25" t="s">
        <v>38</v>
      </c>
      <c r="D322" s="32" t="s">
        <v>35</v>
      </c>
      <c r="E322" s="32" t="s">
        <v>35</v>
      </c>
      <c r="F322" s="25" t="s">
        <v>38</v>
      </c>
      <c r="G322" s="98"/>
      <c r="H322" s="92"/>
      <c r="I322" s="87" t="s">
        <v>263</v>
      </c>
      <c r="J322" s="88"/>
      <c r="K322" s="88"/>
      <c r="L322" s="88"/>
      <c r="M322" s="88"/>
      <c r="N322" s="88"/>
      <c r="O322" s="88"/>
      <c r="P322" s="88"/>
      <c r="Q322" s="89"/>
      <c r="R322" s="89"/>
      <c r="S322" s="89"/>
      <c r="T322" s="88"/>
      <c r="U322" s="89"/>
      <c r="V322" s="90"/>
      <c r="W322" s="11"/>
    </row>
    <row r="323" spans="1:23" x14ac:dyDescent="0.25">
      <c r="A323" s="6" t="s">
        <v>68</v>
      </c>
      <c r="B323" s="5" t="s">
        <v>35</v>
      </c>
      <c r="C323" s="5" t="s">
        <v>41</v>
      </c>
      <c r="D323" s="32" t="s">
        <v>40</v>
      </c>
      <c r="E323" s="32" t="s">
        <v>35</v>
      </c>
      <c r="F323" s="5" t="s">
        <v>54</v>
      </c>
      <c r="G323" s="78"/>
      <c r="H323" s="129"/>
      <c r="I323" s="1"/>
      <c r="J323" s="1" t="s">
        <v>170</v>
      </c>
      <c r="K323" s="1"/>
      <c r="L323" s="1"/>
      <c r="M323" s="1"/>
      <c r="N323" s="1"/>
      <c r="O323" s="1"/>
      <c r="P323" s="1"/>
      <c r="T323" s="1"/>
      <c r="W323" s="16"/>
    </row>
    <row r="324" spans="1:23" ht="30" customHeight="1" x14ac:dyDescent="0.25">
      <c r="A324" s="6" t="s">
        <v>68</v>
      </c>
      <c r="B324" s="5" t="s">
        <v>35</v>
      </c>
      <c r="C324" s="5" t="s">
        <v>41</v>
      </c>
      <c r="D324" s="32" t="s">
        <v>35</v>
      </c>
      <c r="E324" s="32" t="s">
        <v>35</v>
      </c>
      <c r="F324" s="5" t="s">
        <v>45</v>
      </c>
      <c r="G324" s="78"/>
      <c r="H324" s="120"/>
      <c r="I324" s="1"/>
      <c r="J324" s="1"/>
      <c r="K324" s="470" t="s">
        <v>171</v>
      </c>
      <c r="L324" s="470"/>
      <c r="M324" s="470"/>
      <c r="N324" s="470"/>
      <c r="O324" s="470"/>
      <c r="P324" s="470"/>
      <c r="Q324" s="470"/>
      <c r="R324" s="470"/>
      <c r="S324" s="470"/>
      <c r="T324" s="470"/>
      <c r="U324" s="470"/>
      <c r="V324" s="470"/>
      <c r="W324" s="16"/>
    </row>
    <row r="325" spans="1:23" ht="17.25" customHeight="1" x14ac:dyDescent="0.25">
      <c r="A325" s="6" t="s">
        <v>68</v>
      </c>
      <c r="B325" s="5" t="s">
        <v>35</v>
      </c>
      <c r="C325" s="5" t="s">
        <v>41</v>
      </c>
      <c r="D325" s="32" t="s">
        <v>40</v>
      </c>
      <c r="E325" s="32" t="s">
        <v>35</v>
      </c>
      <c r="F325" s="5" t="s">
        <v>54</v>
      </c>
      <c r="G325" s="78"/>
      <c r="H325" s="112"/>
      <c r="I325" s="1"/>
      <c r="J325" s="1" t="s">
        <v>799</v>
      </c>
      <c r="K325" s="313"/>
      <c r="L325" s="313"/>
      <c r="M325" s="313"/>
      <c r="N325" s="313"/>
      <c r="O325" s="313"/>
      <c r="P325" s="313"/>
      <c r="Q325" s="313"/>
      <c r="R325" s="313"/>
      <c r="S325" s="313"/>
      <c r="T325" s="313"/>
      <c r="U325" s="313"/>
      <c r="V325" s="313"/>
      <c r="W325" s="16"/>
    </row>
    <row r="326" spans="1:23" x14ac:dyDescent="0.25">
      <c r="A326" s="6" t="s">
        <v>68</v>
      </c>
      <c r="B326" s="5" t="s">
        <v>35</v>
      </c>
      <c r="C326" s="5" t="s">
        <v>41</v>
      </c>
      <c r="D326" s="32" t="s">
        <v>40</v>
      </c>
      <c r="E326" s="32" t="s">
        <v>35</v>
      </c>
      <c r="F326" s="5" t="s">
        <v>54</v>
      </c>
      <c r="G326" s="78"/>
      <c r="H326" s="112"/>
      <c r="I326" s="1"/>
      <c r="J326" s="1" t="s">
        <v>21</v>
      </c>
      <c r="K326" s="1"/>
      <c r="L326" s="1"/>
      <c r="M326" s="1"/>
      <c r="N326" s="1"/>
      <c r="O326" s="1"/>
      <c r="P326" s="1"/>
      <c r="T326" s="1"/>
      <c r="W326" s="16"/>
    </row>
    <row r="327" spans="1:23" x14ac:dyDescent="0.25">
      <c r="A327" s="6" t="s">
        <v>68</v>
      </c>
      <c r="B327" s="5" t="s">
        <v>35</v>
      </c>
      <c r="C327" s="5" t="s">
        <v>41</v>
      </c>
      <c r="D327" s="32" t="s">
        <v>40</v>
      </c>
      <c r="E327" s="32" t="s">
        <v>35</v>
      </c>
      <c r="F327" s="5" t="s">
        <v>54</v>
      </c>
      <c r="G327" s="78"/>
      <c r="H327" s="112"/>
      <c r="I327" s="1"/>
      <c r="J327" s="474" t="s">
        <v>185</v>
      </c>
      <c r="K327" s="474"/>
      <c r="L327" s="474"/>
      <c r="M327" s="474"/>
      <c r="N327" s="474"/>
      <c r="O327" s="474"/>
      <c r="P327" s="474"/>
      <c r="Q327" s="474"/>
      <c r="R327" s="474"/>
      <c r="S327" s="474"/>
      <c r="T327" s="474"/>
      <c r="U327" s="474"/>
      <c r="V327" s="474"/>
      <c r="W327" s="16"/>
    </row>
    <row r="328" spans="1:23" ht="15.75" thickBot="1" x14ac:dyDescent="0.3">
      <c r="A328" s="6" t="s">
        <v>68</v>
      </c>
      <c r="B328" s="5" t="s">
        <v>35</v>
      </c>
      <c r="C328" s="5" t="s">
        <v>41</v>
      </c>
      <c r="D328" s="32" t="s">
        <v>35</v>
      </c>
      <c r="E328" s="32" t="s">
        <v>35</v>
      </c>
      <c r="F328" s="5" t="s">
        <v>260</v>
      </c>
      <c r="G328" s="78"/>
      <c r="H328" s="120"/>
      <c r="I328" s="1"/>
      <c r="J328" s="20"/>
      <c r="K328" s="20"/>
      <c r="L328" s="20"/>
      <c r="M328" s="20"/>
      <c r="N328" s="20"/>
      <c r="O328" s="20"/>
      <c r="P328" s="20"/>
      <c r="Q328" s="20"/>
      <c r="R328" s="20"/>
      <c r="S328" s="20"/>
      <c r="T328" s="20"/>
      <c r="U328" s="20"/>
      <c r="V328" s="20"/>
      <c r="W328" s="16"/>
    </row>
    <row r="329" spans="1:23" ht="15.75" thickBot="1" x14ac:dyDescent="0.3">
      <c r="A329" s="24" t="s">
        <v>68</v>
      </c>
      <c r="B329" s="25" t="s">
        <v>38</v>
      </c>
      <c r="C329" s="25" t="s">
        <v>38</v>
      </c>
      <c r="D329" s="32" t="s">
        <v>35</v>
      </c>
      <c r="E329" s="32" t="s">
        <v>35</v>
      </c>
      <c r="F329" s="25" t="s">
        <v>38</v>
      </c>
      <c r="G329" s="98"/>
      <c r="H329" s="92"/>
      <c r="I329" s="87" t="s">
        <v>264</v>
      </c>
      <c r="J329" s="88"/>
      <c r="K329" s="88"/>
      <c r="L329" s="88"/>
      <c r="M329" s="88"/>
      <c r="N329" s="88"/>
      <c r="O329" s="88"/>
      <c r="P329" s="88"/>
      <c r="Q329" s="89"/>
      <c r="R329" s="89"/>
      <c r="S329" s="89"/>
      <c r="T329" s="88"/>
      <c r="U329" s="89"/>
      <c r="V329" s="90"/>
      <c r="W329" s="11"/>
    </row>
    <row r="330" spans="1:23" ht="45" customHeight="1" x14ac:dyDescent="0.25">
      <c r="A330" s="6" t="s">
        <v>68</v>
      </c>
      <c r="B330" s="5" t="s">
        <v>35</v>
      </c>
      <c r="C330" s="5" t="s">
        <v>41</v>
      </c>
      <c r="D330" s="32" t="s">
        <v>35</v>
      </c>
      <c r="E330" s="32" t="s">
        <v>35</v>
      </c>
      <c r="F330" s="5" t="s">
        <v>45</v>
      </c>
      <c r="G330" s="78"/>
      <c r="H330" s="120"/>
      <c r="I330" s="474" t="s">
        <v>285</v>
      </c>
      <c r="J330" s="474"/>
      <c r="K330" s="474"/>
      <c r="L330" s="474"/>
      <c r="M330" s="474"/>
      <c r="N330" s="474"/>
      <c r="O330" s="474"/>
      <c r="P330" s="474"/>
      <c r="Q330" s="474"/>
      <c r="R330" s="474"/>
      <c r="S330" s="474"/>
      <c r="T330" s="474"/>
      <c r="U330" s="474"/>
      <c r="V330" s="474"/>
      <c r="W330" s="16"/>
    </row>
    <row r="331" spans="1:23" ht="15" customHeight="1" x14ac:dyDescent="0.25">
      <c r="A331" s="6" t="s">
        <v>68</v>
      </c>
      <c r="B331" s="5" t="s">
        <v>35</v>
      </c>
      <c r="C331" s="5" t="s">
        <v>41</v>
      </c>
      <c r="D331" s="32" t="s">
        <v>40</v>
      </c>
      <c r="E331" s="32" t="s">
        <v>35</v>
      </c>
      <c r="F331" s="5" t="s">
        <v>54</v>
      </c>
      <c r="G331" s="78"/>
      <c r="H331" s="130"/>
      <c r="I331" s="77" t="s">
        <v>265</v>
      </c>
      <c r="K331" s="20"/>
      <c r="L331" s="20"/>
      <c r="M331" s="20"/>
      <c r="N331" s="20"/>
      <c r="O331" s="20"/>
      <c r="P331" s="42"/>
      <c r="Q331" s="21"/>
      <c r="R331" s="20"/>
      <c r="S331" s="20"/>
      <c r="T331" s="20"/>
      <c r="U331" s="20"/>
      <c r="V331" s="20"/>
      <c r="W331" s="16"/>
    </row>
    <row r="332" spans="1:23" x14ac:dyDescent="0.25">
      <c r="A332" s="6" t="s">
        <v>68</v>
      </c>
      <c r="B332" s="5" t="s">
        <v>35</v>
      </c>
      <c r="C332" s="5" t="s">
        <v>283</v>
      </c>
      <c r="D332" s="32" t="s">
        <v>40</v>
      </c>
      <c r="E332" s="32" t="s">
        <v>35</v>
      </c>
      <c r="F332" s="5" t="s">
        <v>54</v>
      </c>
      <c r="G332" s="78"/>
      <c r="H332" s="243"/>
      <c r="I332" s="77" t="s">
        <v>210</v>
      </c>
      <c r="K332" s="20"/>
      <c r="L332" s="20"/>
      <c r="M332" s="20"/>
      <c r="N332" s="20"/>
      <c r="O332" s="20"/>
      <c r="P332" s="42"/>
      <c r="Q332" s="21"/>
      <c r="R332" s="20"/>
      <c r="S332" s="20"/>
      <c r="T332" s="20"/>
      <c r="U332" s="20"/>
      <c r="V332" s="20"/>
      <c r="W332" s="16"/>
    </row>
    <row r="333" spans="1:23" ht="15" customHeight="1" x14ac:dyDescent="0.25">
      <c r="A333" s="6" t="s">
        <v>68</v>
      </c>
      <c r="B333" s="5" t="s">
        <v>35</v>
      </c>
      <c r="C333" s="5" t="s">
        <v>41</v>
      </c>
      <c r="D333" s="32" t="s">
        <v>35</v>
      </c>
      <c r="E333" s="32" t="s">
        <v>35</v>
      </c>
      <c r="F333" s="5" t="s">
        <v>260</v>
      </c>
      <c r="G333" s="78"/>
      <c r="H333" s="122"/>
      <c r="I333" s="1"/>
      <c r="J333" s="20"/>
      <c r="K333" s="20"/>
      <c r="L333" s="20"/>
      <c r="M333" s="20"/>
      <c r="N333" s="20"/>
      <c r="O333" s="20"/>
      <c r="P333" s="42"/>
      <c r="Q333" s="21"/>
      <c r="R333" s="20"/>
      <c r="S333" s="20"/>
      <c r="T333" s="20"/>
      <c r="U333" s="20"/>
      <c r="V333" s="20"/>
      <c r="W333" s="16"/>
    </row>
    <row r="334" spans="1:23" ht="15" customHeight="1" x14ac:dyDescent="0.25">
      <c r="A334" s="6" t="s">
        <v>68</v>
      </c>
      <c r="B334" s="5" t="s">
        <v>35</v>
      </c>
      <c r="C334" s="5" t="s">
        <v>41</v>
      </c>
      <c r="D334" s="32" t="s">
        <v>35</v>
      </c>
      <c r="E334" s="32" t="s">
        <v>35</v>
      </c>
      <c r="F334" s="5" t="s">
        <v>45</v>
      </c>
      <c r="G334" s="78"/>
      <c r="H334" s="122"/>
      <c r="I334" s="19" t="s">
        <v>266</v>
      </c>
      <c r="J334" s="20"/>
      <c r="K334" s="20"/>
      <c r="L334" s="20"/>
      <c r="M334" s="20"/>
      <c r="N334" s="20"/>
      <c r="O334" s="20"/>
      <c r="P334" s="42"/>
      <c r="Q334" s="21"/>
      <c r="R334" s="20"/>
      <c r="S334" s="20"/>
      <c r="T334" s="20"/>
      <c r="U334" s="20"/>
      <c r="V334" s="20"/>
      <c r="W334" s="16"/>
    </row>
    <row r="335" spans="1:23" ht="15" customHeight="1" x14ac:dyDescent="0.25">
      <c r="A335" s="6" t="s">
        <v>68</v>
      </c>
      <c r="B335" s="5" t="s">
        <v>35</v>
      </c>
      <c r="C335" s="5" t="s">
        <v>41</v>
      </c>
      <c r="D335" s="32" t="s">
        <v>35</v>
      </c>
      <c r="E335" s="32" t="s">
        <v>35</v>
      </c>
      <c r="F335" s="5" t="s">
        <v>45</v>
      </c>
      <c r="G335" s="78"/>
      <c r="H335" s="122"/>
      <c r="J335" s="1" t="s">
        <v>267</v>
      </c>
      <c r="K335" s="20"/>
      <c r="L335" s="20"/>
      <c r="M335" s="20"/>
      <c r="N335" s="20"/>
      <c r="O335" s="20"/>
      <c r="P335" s="42"/>
      <c r="Q335" s="21"/>
      <c r="R335" s="20"/>
      <c r="S335" s="20"/>
      <c r="T335" s="20"/>
      <c r="U335" s="20"/>
      <c r="V335" s="20"/>
      <c r="W335" s="16"/>
    </row>
    <row r="336" spans="1:23" ht="15" customHeight="1" x14ac:dyDescent="0.25">
      <c r="A336" s="6" t="s">
        <v>68</v>
      </c>
      <c r="B336" s="5" t="s">
        <v>35</v>
      </c>
      <c r="C336" s="5" t="s">
        <v>41</v>
      </c>
      <c r="D336" s="32" t="s">
        <v>35</v>
      </c>
      <c r="E336" s="32" t="s">
        <v>35</v>
      </c>
      <c r="F336" s="5" t="s">
        <v>45</v>
      </c>
      <c r="G336" s="78"/>
      <c r="H336" s="122"/>
      <c r="J336" s="1" t="s">
        <v>268</v>
      </c>
      <c r="K336" s="20"/>
      <c r="L336" s="20"/>
      <c r="M336" s="20"/>
      <c r="N336" s="20"/>
      <c r="O336" s="20"/>
      <c r="P336" s="42"/>
      <c r="Q336" s="21"/>
      <c r="R336" s="20"/>
      <c r="S336" s="20"/>
      <c r="T336" s="20"/>
      <c r="U336" s="20"/>
      <c r="V336" s="20"/>
      <c r="W336" s="16"/>
    </row>
    <row r="337" spans="1:23" ht="15" customHeight="1" x14ac:dyDescent="0.25">
      <c r="A337" s="6" t="s">
        <v>68</v>
      </c>
      <c r="B337" s="5" t="s">
        <v>35</v>
      </c>
      <c r="C337" s="5" t="s">
        <v>41</v>
      </c>
      <c r="D337" s="32" t="s">
        <v>35</v>
      </c>
      <c r="E337" s="32" t="s">
        <v>35</v>
      </c>
      <c r="F337" s="5" t="s">
        <v>45</v>
      </c>
      <c r="G337" s="78"/>
      <c r="H337" s="122"/>
      <c r="J337" s="1" t="s">
        <v>269</v>
      </c>
      <c r="K337" s="20"/>
      <c r="L337" s="20"/>
      <c r="M337" s="20"/>
      <c r="N337" s="20"/>
      <c r="O337" s="20"/>
      <c r="P337" s="42"/>
      <c r="Q337" s="21"/>
      <c r="R337" s="20"/>
      <c r="S337" s="20"/>
      <c r="T337" s="20"/>
      <c r="U337" s="20"/>
      <c r="V337" s="20"/>
      <c r="W337" s="16"/>
    </row>
    <row r="338" spans="1:23" ht="15" customHeight="1" x14ac:dyDescent="0.25">
      <c r="A338" s="6" t="s">
        <v>68</v>
      </c>
      <c r="B338" s="5" t="s">
        <v>35</v>
      </c>
      <c r="C338" s="5" t="s">
        <v>41</v>
      </c>
      <c r="D338" s="32" t="s">
        <v>35</v>
      </c>
      <c r="E338" s="32" t="s">
        <v>35</v>
      </c>
      <c r="F338" s="5" t="s">
        <v>45</v>
      </c>
      <c r="G338" s="78"/>
      <c r="H338" s="122"/>
      <c r="I338" s="19" t="s">
        <v>270</v>
      </c>
      <c r="J338" s="20"/>
      <c r="K338" s="20"/>
      <c r="L338" s="20"/>
      <c r="M338" s="20"/>
      <c r="N338" s="20"/>
      <c r="O338" s="20"/>
      <c r="P338" s="42"/>
      <c r="Q338" s="21"/>
      <c r="R338" s="20"/>
      <c r="S338" s="20"/>
      <c r="T338" s="20"/>
      <c r="U338" s="20"/>
      <c r="V338" s="20"/>
      <c r="W338" s="16"/>
    </row>
    <row r="339" spans="1:23" x14ac:dyDescent="0.25">
      <c r="A339" s="6" t="s">
        <v>68</v>
      </c>
      <c r="B339" s="5" t="s">
        <v>35</v>
      </c>
      <c r="C339" s="5" t="s">
        <v>41</v>
      </c>
      <c r="D339" s="32" t="s">
        <v>35</v>
      </c>
      <c r="E339" s="32" t="s">
        <v>35</v>
      </c>
      <c r="F339" s="5" t="s">
        <v>45</v>
      </c>
      <c r="G339" s="78"/>
      <c r="H339" s="122"/>
      <c r="J339" s="1" t="s">
        <v>271</v>
      </c>
      <c r="K339" s="20"/>
      <c r="L339" s="20"/>
      <c r="M339" s="20"/>
      <c r="N339" s="20"/>
      <c r="O339" s="20"/>
      <c r="P339" s="42"/>
      <c r="Q339" s="21"/>
      <c r="R339" s="20"/>
      <c r="S339" s="20"/>
      <c r="T339" s="20"/>
      <c r="U339" s="20"/>
      <c r="V339" s="20"/>
      <c r="W339" s="16"/>
    </row>
    <row r="340" spans="1:23" ht="30" customHeight="1" x14ac:dyDescent="0.25">
      <c r="A340" s="6" t="s">
        <v>68</v>
      </c>
      <c r="B340" s="5" t="s">
        <v>35</v>
      </c>
      <c r="C340" s="5" t="s">
        <v>41</v>
      </c>
      <c r="D340" s="32" t="s">
        <v>35</v>
      </c>
      <c r="E340" s="32" t="s">
        <v>35</v>
      </c>
      <c r="F340" s="5" t="s">
        <v>45</v>
      </c>
      <c r="G340" s="78"/>
      <c r="H340" s="122"/>
      <c r="J340" s="474" t="s">
        <v>272</v>
      </c>
      <c r="K340" s="474"/>
      <c r="L340" s="474"/>
      <c r="M340" s="474"/>
      <c r="N340" s="474"/>
      <c r="O340" s="474"/>
      <c r="P340" s="474"/>
      <c r="Q340" s="474"/>
      <c r="R340" s="474"/>
      <c r="S340" s="474"/>
      <c r="T340" s="474"/>
      <c r="U340" s="474"/>
      <c r="V340" s="474"/>
      <c r="W340" s="16"/>
    </row>
    <row r="341" spans="1:23" x14ac:dyDescent="0.25">
      <c r="A341" s="6" t="s">
        <v>68</v>
      </c>
      <c r="B341" s="5" t="s">
        <v>35</v>
      </c>
      <c r="C341" s="5" t="s">
        <v>41</v>
      </c>
      <c r="D341" s="32" t="s">
        <v>35</v>
      </c>
      <c r="E341" s="32" t="s">
        <v>35</v>
      </c>
      <c r="F341" s="5" t="s">
        <v>45</v>
      </c>
      <c r="G341" s="78"/>
      <c r="H341" s="122"/>
      <c r="J341" s="474" t="s">
        <v>273</v>
      </c>
      <c r="K341" s="474"/>
      <c r="L341" s="474"/>
      <c r="M341" s="474"/>
      <c r="N341" s="474"/>
      <c r="O341" s="474"/>
      <c r="P341" s="474"/>
      <c r="Q341" s="474"/>
      <c r="R341" s="474"/>
      <c r="S341" s="474"/>
      <c r="T341" s="474"/>
      <c r="U341" s="474"/>
      <c r="V341" s="474"/>
      <c r="W341" s="16"/>
    </row>
    <row r="342" spans="1:23" ht="30" customHeight="1" x14ac:dyDescent="0.25">
      <c r="A342" s="6" t="s">
        <v>68</v>
      </c>
      <c r="B342" s="5" t="s">
        <v>35</v>
      </c>
      <c r="C342" s="5" t="s">
        <v>41</v>
      </c>
      <c r="D342" s="32" t="s">
        <v>35</v>
      </c>
      <c r="E342" s="32" t="s">
        <v>35</v>
      </c>
      <c r="F342" s="5" t="s">
        <v>45</v>
      </c>
      <c r="G342" s="78"/>
      <c r="H342" s="122"/>
      <c r="J342" s="474" t="s">
        <v>274</v>
      </c>
      <c r="K342" s="474"/>
      <c r="L342" s="474"/>
      <c r="M342" s="474"/>
      <c r="N342" s="474"/>
      <c r="O342" s="474"/>
      <c r="P342" s="474"/>
      <c r="Q342" s="474"/>
      <c r="R342" s="474"/>
      <c r="S342" s="474"/>
      <c r="T342" s="474"/>
      <c r="U342" s="474"/>
      <c r="V342" s="474"/>
      <c r="W342" s="16"/>
    </row>
    <row r="343" spans="1:23" ht="15" customHeight="1" x14ac:dyDescent="0.25">
      <c r="A343" s="6" t="s">
        <v>68</v>
      </c>
      <c r="B343" s="5" t="s">
        <v>35</v>
      </c>
      <c r="C343" s="5" t="s">
        <v>41</v>
      </c>
      <c r="D343" s="32" t="s">
        <v>35</v>
      </c>
      <c r="E343" s="32" t="s">
        <v>35</v>
      </c>
      <c r="F343" s="5" t="s">
        <v>45</v>
      </c>
      <c r="G343" s="78"/>
      <c r="H343" s="122"/>
      <c r="I343" s="19" t="s">
        <v>275</v>
      </c>
      <c r="J343" s="20"/>
      <c r="K343" s="20"/>
      <c r="L343" s="20"/>
      <c r="M343" s="20"/>
      <c r="N343" s="20"/>
      <c r="O343" s="20"/>
      <c r="P343" s="42"/>
      <c r="Q343" s="21"/>
      <c r="R343" s="20"/>
      <c r="S343" s="20"/>
      <c r="T343" s="20"/>
      <c r="U343" s="20"/>
      <c r="V343" s="20"/>
      <c r="W343" s="16"/>
    </row>
    <row r="344" spans="1:23" ht="30" customHeight="1" x14ac:dyDescent="0.25">
      <c r="A344" s="6" t="s">
        <v>68</v>
      </c>
      <c r="B344" s="5" t="s">
        <v>35</v>
      </c>
      <c r="C344" s="5" t="s">
        <v>41</v>
      </c>
      <c r="D344" s="32" t="s">
        <v>35</v>
      </c>
      <c r="E344" s="32" t="s">
        <v>35</v>
      </c>
      <c r="F344" s="5" t="s">
        <v>45</v>
      </c>
      <c r="G344" s="78"/>
      <c r="H344" s="122"/>
      <c r="J344" s="474" t="s">
        <v>276</v>
      </c>
      <c r="K344" s="474"/>
      <c r="L344" s="474"/>
      <c r="M344" s="474"/>
      <c r="N344" s="474"/>
      <c r="O344" s="474"/>
      <c r="P344" s="474"/>
      <c r="Q344" s="474"/>
      <c r="R344" s="474"/>
      <c r="S344" s="474"/>
      <c r="T344" s="474"/>
      <c r="U344" s="474"/>
      <c r="V344" s="474"/>
      <c r="W344" s="16"/>
    </row>
    <row r="345" spans="1:23" ht="15" customHeight="1" x14ac:dyDescent="0.25">
      <c r="A345" s="6" t="s">
        <v>68</v>
      </c>
      <c r="B345" s="5" t="s">
        <v>35</v>
      </c>
      <c r="C345" s="5" t="s">
        <v>41</v>
      </c>
      <c r="D345" s="32" t="s">
        <v>35</v>
      </c>
      <c r="E345" s="32" t="s">
        <v>35</v>
      </c>
      <c r="F345" s="5" t="s">
        <v>45</v>
      </c>
      <c r="G345" s="78"/>
      <c r="H345" s="122"/>
      <c r="J345" s="1" t="s">
        <v>277</v>
      </c>
      <c r="K345" s="20"/>
      <c r="L345" s="20"/>
      <c r="M345" s="20"/>
      <c r="N345" s="20"/>
      <c r="O345" s="20"/>
      <c r="P345" s="42"/>
      <c r="Q345" s="21"/>
      <c r="R345" s="20"/>
      <c r="S345" s="20"/>
      <c r="T345" s="20"/>
      <c r="U345" s="20"/>
      <c r="V345" s="20"/>
      <c r="W345" s="16"/>
    </row>
    <row r="346" spans="1:23" ht="15" customHeight="1" x14ac:dyDescent="0.25">
      <c r="A346" s="6" t="s">
        <v>68</v>
      </c>
      <c r="B346" s="5" t="s">
        <v>35</v>
      </c>
      <c r="C346" s="5" t="s">
        <v>41</v>
      </c>
      <c r="D346" s="32" t="s">
        <v>35</v>
      </c>
      <c r="E346" s="32" t="s">
        <v>35</v>
      </c>
      <c r="F346" s="5" t="s">
        <v>45</v>
      </c>
      <c r="G346" s="78"/>
      <c r="H346" s="122"/>
      <c r="J346" s="1" t="s">
        <v>278</v>
      </c>
      <c r="K346" s="20"/>
      <c r="L346" s="20"/>
      <c r="M346" s="20"/>
      <c r="N346" s="20"/>
      <c r="O346" s="20"/>
      <c r="P346" s="42"/>
      <c r="Q346" s="21"/>
      <c r="R346" s="20"/>
      <c r="S346" s="20"/>
      <c r="T346" s="20"/>
      <c r="U346" s="20"/>
      <c r="V346" s="20"/>
      <c r="W346" s="16"/>
    </row>
    <row r="347" spans="1:23" ht="15" customHeight="1" x14ac:dyDescent="0.25">
      <c r="A347" s="6" t="s">
        <v>68</v>
      </c>
      <c r="B347" s="5" t="s">
        <v>35</v>
      </c>
      <c r="C347" s="5" t="s">
        <v>41</v>
      </c>
      <c r="D347" s="32" t="s">
        <v>35</v>
      </c>
      <c r="E347" s="32" t="s">
        <v>35</v>
      </c>
      <c r="F347" s="5" t="s">
        <v>45</v>
      </c>
      <c r="G347" s="78"/>
      <c r="H347" s="122"/>
      <c r="J347" s="20"/>
      <c r="K347" s="1" t="s">
        <v>279</v>
      </c>
      <c r="L347" s="20"/>
      <c r="M347" s="20"/>
      <c r="N347" s="20"/>
      <c r="O347" s="20"/>
      <c r="P347" s="42"/>
      <c r="Q347" s="21"/>
      <c r="R347" s="20"/>
      <c r="S347" s="20"/>
      <c r="T347" s="20"/>
      <c r="U347" s="20"/>
      <c r="V347" s="20"/>
      <c r="W347" s="16"/>
    </row>
    <row r="348" spans="1:23" x14ac:dyDescent="0.25">
      <c r="A348" s="6" t="s">
        <v>68</v>
      </c>
      <c r="B348" s="5" t="s">
        <v>35</v>
      </c>
      <c r="C348" s="5" t="s">
        <v>41</v>
      </c>
      <c r="D348" s="32" t="s">
        <v>35</v>
      </c>
      <c r="E348" s="32" t="s">
        <v>35</v>
      </c>
      <c r="F348" s="5" t="s">
        <v>45</v>
      </c>
      <c r="H348" s="124"/>
      <c r="K348" t="s">
        <v>280</v>
      </c>
    </row>
    <row r="349" spans="1:23" ht="30" customHeight="1" thickBot="1" x14ac:dyDescent="0.3">
      <c r="A349" s="6" t="s">
        <v>68</v>
      </c>
      <c r="B349" s="5" t="s">
        <v>35</v>
      </c>
      <c r="C349" s="5" t="s">
        <v>41</v>
      </c>
      <c r="D349" s="32" t="s">
        <v>35</v>
      </c>
      <c r="E349" s="32" t="s">
        <v>35</v>
      </c>
      <c r="F349" s="5" t="s">
        <v>45</v>
      </c>
      <c r="H349" s="124"/>
      <c r="K349" s="485" t="s">
        <v>281</v>
      </c>
      <c r="L349" s="485"/>
      <c r="M349" s="485"/>
      <c r="N349" s="485"/>
      <c r="O349" s="485"/>
      <c r="P349" s="485"/>
      <c r="Q349" s="485"/>
      <c r="R349" s="485"/>
      <c r="S349" s="485"/>
      <c r="T349" s="485"/>
      <c r="U349" s="485"/>
      <c r="V349" s="485"/>
    </row>
    <row r="350" spans="1:23" ht="15.75" thickBot="1" x14ac:dyDescent="0.3">
      <c r="A350" s="6" t="s">
        <v>68</v>
      </c>
      <c r="B350" s="5" t="s">
        <v>35</v>
      </c>
      <c r="C350" s="34" t="s">
        <v>41</v>
      </c>
      <c r="D350" s="32" t="s">
        <v>40</v>
      </c>
      <c r="E350" s="32" t="s">
        <v>35</v>
      </c>
      <c r="F350" s="34" t="s">
        <v>37</v>
      </c>
      <c r="G350" s="100"/>
      <c r="H350" s="131"/>
      <c r="I350" s="477" t="s">
        <v>284</v>
      </c>
      <c r="J350" s="478"/>
      <c r="K350" s="478"/>
      <c r="L350" s="478"/>
      <c r="M350" s="478"/>
      <c r="N350" s="478"/>
      <c r="O350" s="478"/>
      <c r="P350" s="478"/>
      <c r="Q350" s="478"/>
      <c r="R350" s="478"/>
      <c r="S350" s="478"/>
      <c r="T350" s="478"/>
      <c r="U350" s="478"/>
      <c r="V350" s="479"/>
    </row>
    <row r="351" spans="1:23" ht="15.75" thickBot="1" x14ac:dyDescent="0.3">
      <c r="A351" s="6" t="s">
        <v>68</v>
      </c>
      <c r="B351" s="5" t="s">
        <v>35</v>
      </c>
      <c r="C351" s="34" t="s">
        <v>41</v>
      </c>
      <c r="D351" s="32" t="s">
        <v>35</v>
      </c>
      <c r="E351" s="32" t="s">
        <v>35</v>
      </c>
      <c r="F351" s="75" t="s">
        <v>260</v>
      </c>
      <c r="H351" s="124"/>
    </row>
    <row r="352" spans="1:23" ht="15.75" thickBot="1" x14ac:dyDescent="0.3">
      <c r="A352" s="24" t="s">
        <v>68</v>
      </c>
      <c r="B352" s="25" t="s">
        <v>38</v>
      </c>
      <c r="C352" s="25" t="s">
        <v>38</v>
      </c>
      <c r="D352" s="32" t="s">
        <v>35</v>
      </c>
      <c r="E352" s="32" t="s">
        <v>35</v>
      </c>
      <c r="F352" s="25" t="s">
        <v>38</v>
      </c>
      <c r="G352" s="98"/>
      <c r="H352" s="125"/>
      <c r="I352" s="87" t="s">
        <v>225</v>
      </c>
      <c r="J352" s="88"/>
      <c r="K352" s="88"/>
      <c r="L352" s="88"/>
      <c r="M352" s="88"/>
      <c r="N352" s="88"/>
      <c r="O352" s="88"/>
      <c r="P352" s="88"/>
      <c r="Q352" s="89"/>
      <c r="R352" s="89"/>
      <c r="S352" s="89"/>
      <c r="T352" s="88"/>
      <c r="U352" s="89"/>
      <c r="V352" s="90"/>
      <c r="W352" s="11"/>
    </row>
    <row r="353" spans="1:23" x14ac:dyDescent="0.25">
      <c r="A353" s="6" t="s">
        <v>68</v>
      </c>
      <c r="B353" s="5" t="s">
        <v>35</v>
      </c>
      <c r="C353" s="5" t="s">
        <v>41</v>
      </c>
      <c r="D353" s="32" t="s">
        <v>35</v>
      </c>
      <c r="E353" s="32" t="s">
        <v>35</v>
      </c>
      <c r="F353" s="5" t="s">
        <v>45</v>
      </c>
      <c r="G353" s="78"/>
      <c r="H353" s="122"/>
      <c r="I353" s="76" t="s">
        <v>373</v>
      </c>
      <c r="J353" s="39"/>
      <c r="K353" s="39"/>
      <c r="L353" s="39"/>
      <c r="M353" s="39"/>
      <c r="N353" s="39"/>
      <c r="O353" s="39"/>
      <c r="P353" s="39"/>
      <c r="Q353" s="39"/>
      <c r="R353" s="39"/>
      <c r="S353" s="39"/>
      <c r="T353" s="39"/>
      <c r="U353" s="39"/>
      <c r="V353" s="39"/>
      <c r="W353" s="16"/>
    </row>
    <row r="354" spans="1:23" x14ac:dyDescent="0.25">
      <c r="A354" s="6" t="s">
        <v>68</v>
      </c>
      <c r="B354" s="5" t="s">
        <v>35</v>
      </c>
      <c r="C354" s="5" t="s">
        <v>41</v>
      </c>
      <c r="D354" s="32" t="s">
        <v>35</v>
      </c>
      <c r="E354" s="32" t="s">
        <v>35</v>
      </c>
      <c r="F354" s="5" t="s">
        <v>45</v>
      </c>
      <c r="G354" s="78"/>
      <c r="H354" s="122"/>
      <c r="I354" s="10" t="s">
        <v>374</v>
      </c>
      <c r="J354" s="27"/>
      <c r="K354" s="44"/>
      <c r="L354" s="44"/>
      <c r="M354" s="44"/>
      <c r="N354" s="44"/>
      <c r="O354" s="44"/>
      <c r="P354" s="44"/>
      <c r="Q354" s="44"/>
      <c r="R354" s="44"/>
      <c r="S354" s="44"/>
      <c r="T354" s="44"/>
      <c r="U354" s="44"/>
      <c r="V354" s="44"/>
      <c r="W354" s="16"/>
    </row>
    <row r="355" spans="1:23" ht="45" customHeight="1" x14ac:dyDescent="0.25">
      <c r="A355" s="6" t="s">
        <v>68</v>
      </c>
      <c r="B355" s="5" t="s">
        <v>35</v>
      </c>
      <c r="C355" s="5" t="s">
        <v>41</v>
      </c>
      <c r="D355" s="32" t="s">
        <v>35</v>
      </c>
      <c r="E355" s="32" t="s">
        <v>35</v>
      </c>
      <c r="F355" s="75" t="s">
        <v>45</v>
      </c>
      <c r="H355" s="124"/>
      <c r="I355" s="484" t="s">
        <v>232</v>
      </c>
      <c r="J355" s="484"/>
      <c r="K355" s="484"/>
      <c r="L355" s="484"/>
      <c r="M355" s="484"/>
      <c r="N355" s="484"/>
      <c r="O355" s="484"/>
      <c r="P355" s="484"/>
      <c r="Q355" s="484"/>
      <c r="R355" s="484"/>
      <c r="S355" s="484"/>
      <c r="T355" s="484"/>
      <c r="U355" s="484"/>
      <c r="V355" s="484"/>
    </row>
    <row r="356" spans="1:23" x14ac:dyDescent="0.25">
      <c r="A356" s="6" t="s">
        <v>68</v>
      </c>
      <c r="B356" s="5" t="s">
        <v>35</v>
      </c>
      <c r="C356" s="5" t="s">
        <v>41</v>
      </c>
      <c r="D356" s="32" t="s">
        <v>35</v>
      </c>
      <c r="E356" s="32" t="s">
        <v>35</v>
      </c>
      <c r="F356" s="75" t="s">
        <v>45</v>
      </c>
      <c r="H356" s="124"/>
      <c r="J356" s="56"/>
      <c r="K356" s="57"/>
      <c r="L356" s="57"/>
      <c r="M356" s="57"/>
      <c r="N356" s="475">
        <v>1000000</v>
      </c>
      <c r="O356" s="475"/>
      <c r="P356" s="57" t="s">
        <v>234</v>
      </c>
      <c r="Q356" s="57"/>
      <c r="R356" s="57"/>
      <c r="S356" s="58"/>
    </row>
    <row r="357" spans="1:23" x14ac:dyDescent="0.25">
      <c r="A357" s="6" t="s">
        <v>68</v>
      </c>
      <c r="B357" s="5" t="s">
        <v>35</v>
      </c>
      <c r="C357" s="5" t="s">
        <v>41</v>
      </c>
      <c r="D357" s="32" t="s">
        <v>35</v>
      </c>
      <c r="E357" s="32" t="s">
        <v>35</v>
      </c>
      <c r="F357" s="75" t="s">
        <v>45</v>
      </c>
      <c r="H357" s="124"/>
      <c r="J357" s="59" t="s">
        <v>233</v>
      </c>
      <c r="K357" s="16"/>
      <c r="L357" s="16"/>
      <c r="M357" s="16"/>
      <c r="N357" s="476">
        <v>2000000</v>
      </c>
      <c r="O357" s="476"/>
      <c r="P357" s="16" t="s">
        <v>235</v>
      </c>
      <c r="Q357" s="16"/>
      <c r="R357" s="16"/>
      <c r="S357" s="60"/>
    </row>
    <row r="358" spans="1:23" x14ac:dyDescent="0.25">
      <c r="A358" s="6" t="s">
        <v>68</v>
      </c>
      <c r="B358" s="5" t="s">
        <v>35</v>
      </c>
      <c r="C358" s="5" t="s">
        <v>41</v>
      </c>
      <c r="D358" s="32" t="s">
        <v>35</v>
      </c>
      <c r="E358" s="32" t="s">
        <v>35</v>
      </c>
      <c r="F358" s="75" t="s">
        <v>45</v>
      </c>
      <c r="H358" s="124"/>
      <c r="J358" s="61"/>
      <c r="K358" s="62"/>
      <c r="L358" s="62"/>
      <c r="M358" s="62"/>
      <c r="N358" s="469">
        <v>1000000</v>
      </c>
      <c r="O358" s="469"/>
      <c r="P358" s="62" t="s">
        <v>236</v>
      </c>
      <c r="Q358" s="62"/>
      <c r="R358" s="62"/>
      <c r="S358" s="63"/>
    </row>
    <row r="359" spans="1:23" x14ac:dyDescent="0.25">
      <c r="A359" s="6" t="s">
        <v>68</v>
      </c>
      <c r="B359" s="5" t="s">
        <v>35</v>
      </c>
      <c r="C359" s="5" t="s">
        <v>41</v>
      </c>
      <c r="D359" s="32" t="s">
        <v>35</v>
      </c>
      <c r="E359" s="32" t="s">
        <v>35</v>
      </c>
      <c r="F359" s="75" t="s">
        <v>45</v>
      </c>
      <c r="H359" s="124"/>
      <c r="J359" s="64"/>
      <c r="K359" s="65"/>
      <c r="L359" s="65"/>
      <c r="M359" s="65"/>
      <c r="N359" s="511"/>
      <c r="O359" s="511"/>
      <c r="P359" s="65"/>
      <c r="Q359" s="65"/>
      <c r="R359" s="65"/>
      <c r="S359" s="66"/>
    </row>
    <row r="360" spans="1:23" x14ac:dyDescent="0.25">
      <c r="A360" s="6" t="s">
        <v>68</v>
      </c>
      <c r="B360" s="5" t="s">
        <v>35</v>
      </c>
      <c r="C360" s="5" t="s">
        <v>41</v>
      </c>
      <c r="D360" s="32" t="s">
        <v>35</v>
      </c>
      <c r="E360" s="32" t="s">
        <v>35</v>
      </c>
      <c r="F360" s="75" t="s">
        <v>45</v>
      </c>
      <c r="H360" s="124"/>
      <c r="J360" s="67" t="s">
        <v>237</v>
      </c>
      <c r="K360" s="68"/>
      <c r="L360" s="68"/>
      <c r="M360" s="68"/>
      <c r="N360" s="483">
        <v>1000000</v>
      </c>
      <c r="O360" s="483"/>
      <c r="P360" s="68" t="s">
        <v>238</v>
      </c>
      <c r="Q360" s="68"/>
      <c r="R360" s="68"/>
      <c r="S360" s="69"/>
    </row>
    <row r="361" spans="1:23" x14ac:dyDescent="0.25">
      <c r="A361" s="6" t="s">
        <v>68</v>
      </c>
      <c r="B361" s="5" t="s">
        <v>35</v>
      </c>
      <c r="C361" s="5" t="s">
        <v>41</v>
      </c>
      <c r="D361" s="32" t="s">
        <v>35</v>
      </c>
      <c r="E361" s="32" t="s">
        <v>35</v>
      </c>
      <c r="F361" s="75" t="s">
        <v>45</v>
      </c>
      <c r="H361" s="124"/>
      <c r="J361" s="70"/>
      <c r="K361" s="71"/>
      <c r="L361" s="71"/>
      <c r="M361" s="71"/>
      <c r="N361" s="512"/>
      <c r="O361" s="512"/>
      <c r="P361" s="71"/>
      <c r="Q361" s="71"/>
      <c r="R361" s="71"/>
      <c r="S361" s="72"/>
    </row>
    <row r="362" spans="1:23" x14ac:dyDescent="0.25">
      <c r="A362" s="6" t="s">
        <v>68</v>
      </c>
      <c r="B362" s="5" t="s">
        <v>35</v>
      </c>
      <c r="C362" s="5" t="s">
        <v>41</v>
      </c>
      <c r="D362" s="32" t="s">
        <v>35</v>
      </c>
      <c r="E362" s="32" t="s">
        <v>35</v>
      </c>
      <c r="F362" s="75" t="s">
        <v>45</v>
      </c>
      <c r="H362" s="124"/>
      <c r="J362" s="46"/>
      <c r="K362" s="47"/>
      <c r="L362" s="47"/>
      <c r="M362" s="47"/>
      <c r="N362" s="513">
        <v>500000</v>
      </c>
      <c r="O362" s="513"/>
      <c r="P362" s="47" t="s">
        <v>240</v>
      </c>
      <c r="Q362" s="47"/>
      <c r="R362" s="47"/>
      <c r="S362" s="48"/>
    </row>
    <row r="363" spans="1:23" x14ac:dyDescent="0.25">
      <c r="A363" s="6" t="s">
        <v>68</v>
      </c>
      <c r="B363" s="5" t="s">
        <v>35</v>
      </c>
      <c r="C363" s="5" t="s">
        <v>41</v>
      </c>
      <c r="D363" s="32" t="s">
        <v>35</v>
      </c>
      <c r="E363" s="32" t="s">
        <v>35</v>
      </c>
      <c r="F363" s="75" t="s">
        <v>45</v>
      </c>
      <c r="H363" s="124"/>
      <c r="J363" s="53" t="s">
        <v>239</v>
      </c>
      <c r="K363" s="9"/>
      <c r="L363" s="9"/>
      <c r="M363" s="9"/>
      <c r="N363" s="473">
        <v>500000</v>
      </c>
      <c r="O363" s="473"/>
      <c r="P363" s="9" t="s">
        <v>241</v>
      </c>
      <c r="Q363" s="9"/>
      <c r="R363" s="9"/>
      <c r="S363" s="31"/>
    </row>
    <row r="364" spans="1:23" x14ac:dyDescent="0.25">
      <c r="A364" s="6" t="s">
        <v>68</v>
      </c>
      <c r="B364" s="5" t="s">
        <v>35</v>
      </c>
      <c r="C364" s="5" t="s">
        <v>41</v>
      </c>
      <c r="D364" s="32" t="s">
        <v>35</v>
      </c>
      <c r="E364" s="32" t="s">
        <v>35</v>
      </c>
      <c r="F364" s="75" t="s">
        <v>45</v>
      </c>
      <c r="H364" s="124"/>
      <c r="J364" s="50"/>
      <c r="K364" s="51"/>
      <c r="L364" s="51"/>
      <c r="M364" s="51"/>
      <c r="N364" s="482">
        <v>500000</v>
      </c>
      <c r="O364" s="482"/>
      <c r="P364" s="51" t="s">
        <v>242</v>
      </c>
      <c r="Q364" s="51"/>
      <c r="R364" s="51"/>
      <c r="S364" s="52"/>
    </row>
    <row r="365" spans="1:23" x14ac:dyDescent="0.25">
      <c r="A365" s="6" t="s">
        <v>68</v>
      </c>
      <c r="B365" s="5" t="s">
        <v>35</v>
      </c>
      <c r="C365" s="5" t="s">
        <v>41</v>
      </c>
      <c r="D365" s="32" t="s">
        <v>35</v>
      </c>
      <c r="E365" s="32" t="s">
        <v>35</v>
      </c>
      <c r="F365" s="75" t="s">
        <v>45</v>
      </c>
      <c r="H365" s="124"/>
      <c r="J365" s="64"/>
      <c r="K365" s="65"/>
      <c r="L365" s="65"/>
      <c r="M365" s="65"/>
      <c r="N365" s="65"/>
      <c r="O365" s="73"/>
      <c r="P365" s="65"/>
      <c r="Q365" s="65"/>
      <c r="R365" s="65"/>
      <c r="S365" s="66"/>
    </row>
    <row r="366" spans="1:23" x14ac:dyDescent="0.25">
      <c r="A366" s="6" t="s">
        <v>68</v>
      </c>
      <c r="B366" s="5" t="s">
        <v>35</v>
      </c>
      <c r="C366" s="5" t="s">
        <v>41</v>
      </c>
      <c r="D366" s="32" t="s">
        <v>35</v>
      </c>
      <c r="E366" s="32" t="s">
        <v>35</v>
      </c>
      <c r="F366" s="75" t="s">
        <v>45</v>
      </c>
      <c r="H366" s="124"/>
      <c r="J366" s="67" t="s">
        <v>243</v>
      </c>
      <c r="K366" s="68"/>
      <c r="L366" s="68"/>
      <c r="M366" s="68"/>
      <c r="N366" s="483">
        <v>1000000</v>
      </c>
      <c r="O366" s="483"/>
      <c r="P366" s="68" t="s">
        <v>244</v>
      </c>
      <c r="Q366" s="68"/>
      <c r="R366" s="68"/>
      <c r="S366" s="69"/>
    </row>
    <row r="367" spans="1:23" x14ac:dyDescent="0.25">
      <c r="A367" s="6" t="s">
        <v>68</v>
      </c>
      <c r="B367" s="5" t="s">
        <v>35</v>
      </c>
      <c r="C367" s="5" t="s">
        <v>41</v>
      </c>
      <c r="D367" s="32" t="s">
        <v>35</v>
      </c>
      <c r="E367" s="32" t="s">
        <v>35</v>
      </c>
      <c r="F367" s="75" t="s">
        <v>45</v>
      </c>
      <c r="H367" s="124"/>
      <c r="J367" s="70"/>
      <c r="K367" s="71"/>
      <c r="L367" s="71"/>
      <c r="M367" s="71"/>
      <c r="N367" s="71"/>
      <c r="O367" s="74"/>
      <c r="P367" s="71"/>
      <c r="Q367" s="71"/>
      <c r="R367" s="71"/>
      <c r="S367" s="72"/>
    </row>
    <row r="368" spans="1:23" x14ac:dyDescent="0.25">
      <c r="A368" s="6" t="s">
        <v>68</v>
      </c>
      <c r="B368" s="5" t="s">
        <v>35</v>
      </c>
      <c r="C368" s="5" t="s">
        <v>41</v>
      </c>
      <c r="D368" s="32" t="s">
        <v>35</v>
      </c>
      <c r="E368" s="32" t="s">
        <v>35</v>
      </c>
      <c r="F368" s="75" t="s">
        <v>45</v>
      </c>
      <c r="H368" s="124"/>
      <c r="J368" s="46"/>
      <c r="K368" s="47"/>
      <c r="L368" s="47"/>
      <c r="M368" s="47"/>
      <c r="N368" s="514">
        <v>1000000</v>
      </c>
      <c r="O368" s="514"/>
      <c r="P368" s="54" t="s">
        <v>247</v>
      </c>
      <c r="Q368" s="55"/>
      <c r="R368" s="55"/>
      <c r="S368" s="48"/>
    </row>
    <row r="369" spans="1:22" ht="15" customHeight="1" x14ac:dyDescent="0.25">
      <c r="A369" s="6" t="s">
        <v>68</v>
      </c>
      <c r="B369" s="5" t="s">
        <v>35</v>
      </c>
      <c r="C369" s="5" t="s">
        <v>41</v>
      </c>
      <c r="D369" s="32" t="s">
        <v>35</v>
      </c>
      <c r="E369" s="32" t="s">
        <v>35</v>
      </c>
      <c r="F369" s="75" t="s">
        <v>45</v>
      </c>
      <c r="H369" s="124"/>
      <c r="J369" s="471" t="s">
        <v>257</v>
      </c>
      <c r="K369" s="472"/>
      <c r="L369" s="472"/>
      <c r="M369" s="472"/>
      <c r="N369" s="473">
        <v>1000000</v>
      </c>
      <c r="O369" s="473"/>
      <c r="P369" s="9" t="s">
        <v>248</v>
      </c>
      <c r="Q369" s="9"/>
      <c r="R369" s="9"/>
      <c r="S369" s="31"/>
    </row>
    <row r="370" spans="1:22" x14ac:dyDescent="0.25">
      <c r="A370" s="6" t="s">
        <v>68</v>
      </c>
      <c r="B370" s="5" t="s">
        <v>35</v>
      </c>
      <c r="C370" s="5" t="s">
        <v>41</v>
      </c>
      <c r="D370" s="32" t="s">
        <v>35</v>
      </c>
      <c r="E370" s="32" t="s">
        <v>35</v>
      </c>
      <c r="F370" s="75" t="s">
        <v>45</v>
      </c>
      <c r="H370" s="124"/>
      <c r="J370" s="480" t="s">
        <v>256</v>
      </c>
      <c r="K370" s="481"/>
      <c r="L370" s="481"/>
      <c r="M370" s="481"/>
      <c r="N370" s="473">
        <v>1000000</v>
      </c>
      <c r="O370" s="473"/>
      <c r="P370" s="9" t="s">
        <v>249</v>
      </c>
      <c r="Q370" s="9"/>
      <c r="R370" s="9"/>
      <c r="S370" s="31"/>
    </row>
    <row r="371" spans="1:22" x14ac:dyDescent="0.25">
      <c r="A371" s="6" t="s">
        <v>68</v>
      </c>
      <c r="B371" s="5" t="s">
        <v>35</v>
      </c>
      <c r="C371" s="5" t="s">
        <v>41</v>
      </c>
      <c r="D371" s="32" t="s">
        <v>35</v>
      </c>
      <c r="E371" s="32" t="s">
        <v>35</v>
      </c>
      <c r="F371" s="75" t="s">
        <v>45</v>
      </c>
      <c r="H371" s="124"/>
      <c r="J371" s="509" t="s">
        <v>245</v>
      </c>
      <c r="K371" s="510"/>
      <c r="L371" s="510"/>
      <c r="M371" s="510"/>
      <c r="N371" s="510"/>
      <c r="O371" s="9" t="s">
        <v>246</v>
      </c>
      <c r="P371" s="9"/>
      <c r="Q371" s="9"/>
      <c r="R371" s="9"/>
      <c r="S371" s="31"/>
    </row>
    <row r="372" spans="1:22" x14ac:dyDescent="0.25">
      <c r="A372" s="6" t="s">
        <v>68</v>
      </c>
      <c r="B372" s="5" t="s">
        <v>35</v>
      </c>
      <c r="C372" s="5" t="s">
        <v>41</v>
      </c>
      <c r="D372" s="32" t="s">
        <v>35</v>
      </c>
      <c r="E372" s="32" t="s">
        <v>35</v>
      </c>
      <c r="F372" s="75" t="s">
        <v>45</v>
      </c>
      <c r="H372" s="124"/>
      <c r="J372" s="49"/>
      <c r="K372" s="9"/>
      <c r="L372" s="9"/>
      <c r="M372" s="9"/>
      <c r="N372" s="473">
        <v>2000000</v>
      </c>
      <c r="O372" s="473"/>
      <c r="P372" s="9" t="s">
        <v>250</v>
      </c>
      <c r="Q372" s="9"/>
      <c r="R372" s="9"/>
      <c r="S372" s="31"/>
    </row>
    <row r="373" spans="1:22" x14ac:dyDescent="0.25">
      <c r="A373" s="6" t="s">
        <v>68</v>
      </c>
      <c r="B373" s="5" t="s">
        <v>35</v>
      </c>
      <c r="C373" s="5" t="s">
        <v>41</v>
      </c>
      <c r="D373" s="32" t="s">
        <v>35</v>
      </c>
      <c r="E373" s="32" t="s">
        <v>35</v>
      </c>
      <c r="F373" s="75" t="s">
        <v>45</v>
      </c>
      <c r="H373" s="124"/>
      <c r="J373" s="50"/>
      <c r="K373" s="51"/>
      <c r="L373" s="51"/>
      <c r="M373" s="51"/>
      <c r="N373" s="482">
        <v>2000000</v>
      </c>
      <c r="O373" s="482"/>
      <c r="P373" s="51" t="s">
        <v>249</v>
      </c>
      <c r="Q373" s="51"/>
      <c r="R373" s="51"/>
      <c r="S373" s="52"/>
    </row>
    <row r="374" spans="1:22" ht="30" customHeight="1" x14ac:dyDescent="0.25">
      <c r="A374" s="6" t="s">
        <v>68</v>
      </c>
      <c r="B374" s="5" t="s">
        <v>35</v>
      </c>
      <c r="C374" s="5" t="s">
        <v>41</v>
      </c>
      <c r="D374" s="32" t="s">
        <v>35</v>
      </c>
      <c r="E374" s="32" t="s">
        <v>35</v>
      </c>
      <c r="F374" s="75" t="s">
        <v>45</v>
      </c>
      <c r="G374" s="78"/>
      <c r="H374" s="124"/>
      <c r="I374" s="1"/>
      <c r="J374" s="474" t="s">
        <v>251</v>
      </c>
      <c r="K374" s="474"/>
      <c r="L374" s="474"/>
      <c r="M374" s="474"/>
      <c r="N374" s="474"/>
      <c r="O374" s="474"/>
      <c r="P374" s="474"/>
      <c r="Q374" s="474"/>
      <c r="R374" s="474"/>
      <c r="S374" s="474"/>
      <c r="T374" s="474"/>
      <c r="U374" s="474"/>
      <c r="V374" s="474"/>
    </row>
    <row r="375" spans="1:22" ht="30" customHeight="1" x14ac:dyDescent="0.25">
      <c r="A375" s="6" t="s">
        <v>68</v>
      </c>
      <c r="B375" s="5" t="s">
        <v>35</v>
      </c>
      <c r="C375" s="5" t="s">
        <v>41</v>
      </c>
      <c r="D375" s="32" t="s">
        <v>35</v>
      </c>
      <c r="E375" s="32" t="s">
        <v>35</v>
      </c>
      <c r="F375" s="75" t="s">
        <v>45</v>
      </c>
      <c r="G375" s="78"/>
      <c r="H375" s="124"/>
      <c r="I375" s="1"/>
      <c r="J375" s="474" t="s">
        <v>252</v>
      </c>
      <c r="K375" s="474"/>
      <c r="L375" s="474"/>
      <c r="M375" s="474"/>
      <c r="N375" s="474"/>
      <c r="O375" s="474"/>
      <c r="P375" s="474"/>
      <c r="Q375" s="474"/>
      <c r="R375" s="474"/>
      <c r="S375" s="474"/>
      <c r="T375" s="474"/>
      <c r="U375" s="474"/>
      <c r="V375" s="474"/>
    </row>
    <row r="376" spans="1:22" x14ac:dyDescent="0.25">
      <c r="A376" s="6" t="s">
        <v>68</v>
      </c>
      <c r="B376" s="5" t="s">
        <v>35</v>
      </c>
      <c r="C376" s="5" t="s">
        <v>41</v>
      </c>
      <c r="D376" s="32" t="s">
        <v>35</v>
      </c>
      <c r="E376" s="32" t="s">
        <v>35</v>
      </c>
      <c r="F376" s="75" t="s">
        <v>45</v>
      </c>
      <c r="G376" s="78"/>
      <c r="H376" s="124"/>
      <c r="I376" s="16"/>
      <c r="J376" s="36" t="s">
        <v>253</v>
      </c>
      <c r="K376" s="36"/>
      <c r="L376" s="36"/>
      <c r="M376" s="36"/>
      <c r="N376" s="36"/>
      <c r="O376" s="36"/>
      <c r="P376" s="16"/>
      <c r="Q376" s="16"/>
      <c r="R376" s="16"/>
      <c r="S376" s="36"/>
      <c r="T376" s="16"/>
      <c r="U376" s="16"/>
      <c r="V376" s="12"/>
    </row>
    <row r="377" spans="1:22" x14ac:dyDescent="0.25">
      <c r="A377" s="6" t="s">
        <v>68</v>
      </c>
      <c r="B377" s="5" t="s">
        <v>35</v>
      </c>
      <c r="C377" s="5" t="s">
        <v>41</v>
      </c>
      <c r="D377" s="32" t="s">
        <v>35</v>
      </c>
      <c r="E377" s="32" t="s">
        <v>35</v>
      </c>
      <c r="F377" s="75" t="s">
        <v>45</v>
      </c>
      <c r="G377" s="78"/>
      <c r="H377" s="124"/>
      <c r="I377" s="1"/>
      <c r="J377" s="1" t="s">
        <v>254</v>
      </c>
      <c r="K377" s="1"/>
      <c r="L377" s="21"/>
      <c r="M377" s="21"/>
      <c r="N377" s="21"/>
      <c r="O377" s="21"/>
      <c r="P377" s="21"/>
      <c r="Q377" s="21"/>
      <c r="R377" s="21"/>
      <c r="S377" s="21"/>
      <c r="T377" s="21"/>
      <c r="U377" s="21"/>
      <c r="V377" s="21"/>
    </row>
    <row r="378" spans="1:22" ht="15" customHeight="1" thickBot="1" x14ac:dyDescent="0.3">
      <c r="A378" s="6" t="s">
        <v>68</v>
      </c>
      <c r="B378" s="5" t="s">
        <v>35</v>
      </c>
      <c r="C378" s="5" t="s">
        <v>41</v>
      </c>
      <c r="D378" s="32" t="s">
        <v>35</v>
      </c>
      <c r="E378" s="32" t="s">
        <v>35</v>
      </c>
      <c r="F378" s="75" t="s">
        <v>45</v>
      </c>
      <c r="G378" s="78"/>
      <c r="H378" s="124"/>
      <c r="I378" s="1"/>
      <c r="J378" s="110" t="s">
        <v>255</v>
      </c>
      <c r="K378" s="1"/>
      <c r="L378" s="1"/>
      <c r="M378" s="1"/>
      <c r="N378" s="1"/>
      <c r="O378" s="1"/>
      <c r="P378" s="1"/>
      <c r="T378" s="1"/>
    </row>
    <row r="379" spans="1:22" ht="30" customHeight="1" thickBot="1" x14ac:dyDescent="0.3">
      <c r="A379" s="6" t="s">
        <v>68</v>
      </c>
      <c r="B379" s="5" t="s">
        <v>35</v>
      </c>
      <c r="C379" s="5" t="s">
        <v>41</v>
      </c>
      <c r="D379" s="32" t="s">
        <v>40</v>
      </c>
      <c r="E379" s="32" t="s">
        <v>35</v>
      </c>
      <c r="F379" s="75" t="s">
        <v>37</v>
      </c>
      <c r="G379" s="105"/>
      <c r="H379" s="132"/>
      <c r="I379" s="501" t="s">
        <v>258</v>
      </c>
      <c r="J379" s="502"/>
      <c r="K379" s="502"/>
      <c r="L379" s="502"/>
      <c r="M379" s="502"/>
      <c r="N379" s="502"/>
      <c r="O379" s="502"/>
      <c r="P379" s="502"/>
      <c r="Q379" s="502"/>
      <c r="R379" s="502"/>
      <c r="S379" s="502"/>
      <c r="T379" s="502"/>
      <c r="U379" s="502"/>
      <c r="V379" s="503"/>
    </row>
    <row r="380" spans="1:22" ht="15.75" thickBot="1" x14ac:dyDescent="0.3">
      <c r="A380" s="6" t="s">
        <v>68</v>
      </c>
      <c r="B380" s="5" t="s">
        <v>35</v>
      </c>
      <c r="C380" s="5" t="s">
        <v>41</v>
      </c>
      <c r="D380" s="32" t="s">
        <v>35</v>
      </c>
      <c r="E380" s="32" t="s">
        <v>35</v>
      </c>
      <c r="F380" s="5" t="s">
        <v>260</v>
      </c>
      <c r="G380" s="78"/>
      <c r="I380" s="1"/>
      <c r="J380" s="1"/>
      <c r="K380" s="1"/>
      <c r="L380" s="1"/>
      <c r="M380" s="1"/>
      <c r="N380" s="1"/>
      <c r="O380" s="1"/>
      <c r="P380" s="1"/>
      <c r="T380" s="1"/>
    </row>
    <row r="381" spans="1:22" ht="15" customHeight="1" thickBot="1" x14ac:dyDescent="0.3">
      <c r="A381" s="6" t="s">
        <v>68</v>
      </c>
      <c r="B381" s="5" t="s">
        <v>35</v>
      </c>
      <c r="C381" s="5" t="s">
        <v>38</v>
      </c>
      <c r="D381" s="5" t="s">
        <v>38</v>
      </c>
      <c r="E381" s="32" t="s">
        <v>35</v>
      </c>
      <c r="F381" s="5" t="s">
        <v>38</v>
      </c>
      <c r="G381" s="91"/>
      <c r="H381" s="92"/>
      <c r="I381" s="87" t="s">
        <v>321</v>
      </c>
      <c r="J381" s="88"/>
      <c r="K381" s="88"/>
      <c r="L381" s="88"/>
      <c r="M381" s="88"/>
      <c r="N381" s="88"/>
      <c r="O381" s="88"/>
      <c r="P381" s="88"/>
      <c r="Q381" s="89"/>
      <c r="R381" s="89"/>
      <c r="S381" s="89"/>
      <c r="T381" s="88"/>
      <c r="U381" s="89"/>
      <c r="V381" s="90"/>
    </row>
    <row r="382" spans="1:22" ht="60" customHeight="1" x14ac:dyDescent="0.25">
      <c r="A382" s="6" t="s">
        <v>68</v>
      </c>
      <c r="B382" s="5" t="s">
        <v>35</v>
      </c>
      <c r="C382" s="5" t="s">
        <v>41</v>
      </c>
      <c r="D382" s="32" t="s">
        <v>35</v>
      </c>
      <c r="E382" s="32" t="s">
        <v>35</v>
      </c>
      <c r="F382" s="5" t="s">
        <v>45</v>
      </c>
      <c r="G382"/>
      <c r="H382" s="489" t="s">
        <v>322</v>
      </c>
      <c r="I382" s="489"/>
      <c r="J382" s="489"/>
      <c r="K382" s="489"/>
      <c r="L382" s="489"/>
      <c r="M382" s="489"/>
      <c r="N382" s="489"/>
      <c r="O382" s="489"/>
      <c r="P382" s="489"/>
      <c r="Q382" s="489"/>
      <c r="R382" s="489"/>
      <c r="S382" s="489"/>
      <c r="T382" s="489"/>
      <c r="U382" s="489"/>
      <c r="V382" s="489"/>
    </row>
    <row r="383" spans="1:22" x14ac:dyDescent="0.25">
      <c r="A383" s="6" t="s">
        <v>68</v>
      </c>
      <c r="B383" s="5" t="s">
        <v>35</v>
      </c>
      <c r="C383" s="5" t="s">
        <v>41</v>
      </c>
      <c r="D383" s="32" t="s">
        <v>35</v>
      </c>
      <c r="E383" s="32" t="s">
        <v>35</v>
      </c>
      <c r="F383" s="5" t="s">
        <v>45</v>
      </c>
      <c r="G383"/>
      <c r="J383" s="2"/>
      <c r="K383" s="2"/>
      <c r="L383" s="2"/>
      <c r="M383" s="2"/>
      <c r="N383" s="2"/>
      <c r="O383" s="2"/>
      <c r="P383" s="2"/>
      <c r="Q383" s="2"/>
      <c r="R383" s="2"/>
      <c r="S383" s="2"/>
      <c r="T383" s="2"/>
      <c r="U383" s="2"/>
      <c r="V383" s="2"/>
    </row>
    <row r="384" spans="1:22" ht="60" customHeight="1" x14ac:dyDescent="0.25">
      <c r="A384" s="6" t="s">
        <v>68</v>
      </c>
      <c r="B384" s="5" t="s">
        <v>35</v>
      </c>
      <c r="C384" s="5" t="s">
        <v>41</v>
      </c>
      <c r="D384" s="32" t="s">
        <v>35</v>
      </c>
      <c r="E384" s="32" t="s">
        <v>35</v>
      </c>
      <c r="F384" s="5" t="s">
        <v>45</v>
      </c>
      <c r="G384"/>
      <c r="H384" s="485" t="s">
        <v>327</v>
      </c>
      <c r="I384" s="485"/>
      <c r="J384" s="485"/>
      <c r="K384" s="485"/>
      <c r="L384" s="485"/>
      <c r="M384" s="485"/>
      <c r="N384" s="485"/>
      <c r="O384" s="485"/>
      <c r="P384" s="485"/>
      <c r="Q384" s="485"/>
      <c r="R384" s="485"/>
      <c r="S384" s="485"/>
      <c r="T384" s="485"/>
      <c r="U384" s="485"/>
      <c r="V384" s="485"/>
    </row>
    <row r="385" spans="1:22" x14ac:dyDescent="0.25">
      <c r="A385" s="6" t="s">
        <v>68</v>
      </c>
      <c r="B385" s="5" t="s">
        <v>35</v>
      </c>
      <c r="C385" s="5" t="s">
        <v>41</v>
      </c>
      <c r="D385" s="32" t="s">
        <v>35</v>
      </c>
      <c r="E385" s="32" t="s">
        <v>35</v>
      </c>
      <c r="F385" s="5" t="s">
        <v>45</v>
      </c>
      <c r="G385"/>
      <c r="I385" s="95"/>
      <c r="J385" s="95"/>
      <c r="K385" s="95"/>
      <c r="L385" s="95"/>
      <c r="M385" s="95"/>
      <c r="N385" s="95"/>
      <c r="O385" s="95"/>
      <c r="P385" s="95"/>
      <c r="Q385" s="95"/>
      <c r="R385" s="95"/>
      <c r="S385" s="95"/>
      <c r="T385" s="95"/>
      <c r="U385" s="95"/>
      <c r="V385" s="95"/>
    </row>
    <row r="386" spans="1:22" ht="30" customHeight="1" x14ac:dyDescent="0.25">
      <c r="A386" s="6" t="s">
        <v>68</v>
      </c>
      <c r="B386" s="5" t="s">
        <v>35</v>
      </c>
      <c r="C386" s="5" t="s">
        <v>41</v>
      </c>
      <c r="D386" s="32" t="s">
        <v>35</v>
      </c>
      <c r="E386" s="32" t="s">
        <v>35</v>
      </c>
      <c r="F386" s="5" t="s">
        <v>45</v>
      </c>
      <c r="G386"/>
      <c r="H386" s="485" t="s">
        <v>328</v>
      </c>
      <c r="I386" s="485"/>
      <c r="J386" s="485"/>
      <c r="K386" s="485"/>
      <c r="L386" s="485"/>
      <c r="M386" s="485"/>
      <c r="N386" s="485"/>
      <c r="O386" s="485"/>
      <c r="P386" s="485"/>
      <c r="Q386" s="485"/>
      <c r="R386" s="485"/>
      <c r="S386" s="485"/>
      <c r="T386" s="485"/>
      <c r="U386" s="485"/>
      <c r="V386" s="485"/>
    </row>
    <row r="387" spans="1:22" x14ac:dyDescent="0.25">
      <c r="A387" s="6" t="s">
        <v>68</v>
      </c>
      <c r="B387" s="5" t="s">
        <v>35</v>
      </c>
      <c r="C387" s="5" t="s">
        <v>41</v>
      </c>
      <c r="D387" s="32" t="s">
        <v>35</v>
      </c>
      <c r="E387" s="32" t="s">
        <v>35</v>
      </c>
      <c r="F387" s="5" t="s">
        <v>45</v>
      </c>
      <c r="G387"/>
      <c r="I387" s="95"/>
      <c r="J387" s="95"/>
      <c r="K387" s="95"/>
      <c r="L387" s="95"/>
      <c r="M387" s="95"/>
      <c r="N387" s="95"/>
      <c r="O387" s="95"/>
      <c r="P387" s="95"/>
      <c r="Q387" s="95"/>
      <c r="R387" s="95"/>
      <c r="S387" s="95"/>
      <c r="T387" s="95"/>
      <c r="U387" s="95"/>
      <c r="V387" s="95"/>
    </row>
    <row r="388" spans="1:22" ht="45" customHeight="1" x14ac:dyDescent="0.25">
      <c r="A388" s="6" t="s">
        <v>68</v>
      </c>
      <c r="B388" s="5" t="s">
        <v>35</v>
      </c>
      <c r="C388" s="5" t="s">
        <v>41</v>
      </c>
      <c r="D388" s="32" t="s">
        <v>35</v>
      </c>
      <c r="E388" s="32" t="s">
        <v>35</v>
      </c>
      <c r="F388" s="5" t="s">
        <v>45</v>
      </c>
      <c r="G388"/>
      <c r="H388" s="485" t="s">
        <v>329</v>
      </c>
      <c r="I388" s="485"/>
      <c r="J388" s="485"/>
      <c r="K388" s="485"/>
      <c r="L388" s="485"/>
      <c r="M388" s="485"/>
      <c r="N388" s="485"/>
      <c r="O388" s="485"/>
      <c r="P388" s="485"/>
      <c r="Q388" s="485"/>
      <c r="R388" s="485"/>
      <c r="S388" s="485"/>
      <c r="T388" s="485"/>
      <c r="U388" s="485"/>
      <c r="V388" s="485"/>
    </row>
    <row r="389" spans="1:22" x14ac:dyDescent="0.25">
      <c r="A389" s="6" t="s">
        <v>68</v>
      </c>
      <c r="B389" s="5" t="s">
        <v>35</v>
      </c>
      <c r="C389" s="5" t="s">
        <v>41</v>
      </c>
      <c r="D389" s="32" t="s">
        <v>35</v>
      </c>
      <c r="E389" s="32" t="s">
        <v>35</v>
      </c>
      <c r="F389" s="5" t="s">
        <v>45</v>
      </c>
      <c r="G389"/>
      <c r="J389" s="2"/>
      <c r="K389" s="2"/>
      <c r="L389" s="2"/>
      <c r="M389" s="2"/>
      <c r="N389" s="2"/>
      <c r="O389" s="2"/>
      <c r="P389" s="2"/>
      <c r="Q389" s="2"/>
      <c r="R389" s="2"/>
      <c r="S389" s="2"/>
      <c r="T389" s="2"/>
      <c r="U389" s="2"/>
      <c r="V389" s="2"/>
    </row>
    <row r="390" spans="1:22" ht="30" customHeight="1" x14ac:dyDescent="0.25">
      <c r="A390" s="6" t="s">
        <v>68</v>
      </c>
      <c r="B390" s="5" t="s">
        <v>35</v>
      </c>
      <c r="C390" s="5" t="s">
        <v>41</v>
      </c>
      <c r="D390" s="32" t="s">
        <v>35</v>
      </c>
      <c r="E390" s="32" t="s">
        <v>35</v>
      </c>
      <c r="F390" s="5" t="s">
        <v>45</v>
      </c>
      <c r="G390"/>
      <c r="H390" s="485" t="s">
        <v>330</v>
      </c>
      <c r="I390" s="485"/>
      <c r="J390" s="485"/>
      <c r="K390" s="485"/>
      <c r="L390" s="485"/>
      <c r="M390" s="485"/>
      <c r="N390" s="485"/>
      <c r="O390" s="485"/>
      <c r="P390" s="485"/>
      <c r="Q390" s="485"/>
      <c r="R390" s="485"/>
      <c r="S390" s="485"/>
      <c r="T390" s="485"/>
      <c r="U390" s="485"/>
      <c r="V390" s="485"/>
    </row>
    <row r="391" spans="1:22" ht="30" customHeight="1" x14ac:dyDescent="0.25">
      <c r="A391" s="6" t="s">
        <v>68</v>
      </c>
      <c r="B391" s="5" t="s">
        <v>35</v>
      </c>
      <c r="C391" s="5" t="s">
        <v>41</v>
      </c>
      <c r="D391" s="32" t="s">
        <v>35</v>
      </c>
      <c r="E391" s="32" t="s">
        <v>35</v>
      </c>
      <c r="F391" s="5" t="s">
        <v>45</v>
      </c>
      <c r="G391"/>
      <c r="H391" s="109"/>
      <c r="I391" s="95"/>
      <c r="J391" s="95"/>
      <c r="K391" s="95"/>
      <c r="L391" s="95"/>
      <c r="M391" s="95"/>
      <c r="N391" s="95"/>
      <c r="O391" s="95"/>
      <c r="P391" s="95"/>
      <c r="Q391" s="95"/>
      <c r="R391" s="95"/>
      <c r="S391" s="95"/>
      <c r="T391" s="95"/>
      <c r="U391" s="95"/>
      <c r="V391" s="95"/>
    </row>
    <row r="392" spans="1:22" ht="45" customHeight="1" x14ac:dyDescent="0.25">
      <c r="A392" s="6" t="s">
        <v>68</v>
      </c>
      <c r="B392" s="5" t="s">
        <v>35</v>
      </c>
      <c r="C392" s="5" t="s">
        <v>41</v>
      </c>
      <c r="D392" s="32" t="s">
        <v>35</v>
      </c>
      <c r="E392" s="32" t="s">
        <v>35</v>
      </c>
      <c r="F392" s="5" t="s">
        <v>45</v>
      </c>
      <c r="G392"/>
      <c r="H392" s="485" t="s">
        <v>323</v>
      </c>
      <c r="I392" s="485"/>
      <c r="J392" s="485"/>
      <c r="K392" s="485"/>
      <c r="L392" s="485"/>
      <c r="M392" s="485"/>
      <c r="N392" s="485"/>
      <c r="O392" s="485"/>
      <c r="P392" s="485"/>
      <c r="Q392" s="485"/>
      <c r="R392" s="485"/>
      <c r="S392" s="485"/>
      <c r="T392" s="485"/>
      <c r="U392" s="485"/>
      <c r="V392" s="485"/>
    </row>
    <row r="393" spans="1:22" x14ac:dyDescent="0.25">
      <c r="A393" s="6" t="s">
        <v>68</v>
      </c>
      <c r="B393" s="5" t="s">
        <v>35</v>
      </c>
      <c r="C393" s="5" t="s">
        <v>41</v>
      </c>
      <c r="D393" s="32" t="s">
        <v>35</v>
      </c>
      <c r="E393" s="32" t="s">
        <v>35</v>
      </c>
      <c r="F393" s="5" t="s">
        <v>45</v>
      </c>
      <c r="G393"/>
      <c r="J393" s="2"/>
      <c r="K393" s="2"/>
      <c r="L393" s="2"/>
      <c r="M393" s="2"/>
      <c r="N393" s="2"/>
      <c r="O393" s="2"/>
      <c r="P393" s="2"/>
      <c r="Q393" s="2"/>
      <c r="R393" s="2"/>
      <c r="S393" s="2"/>
      <c r="T393" s="2"/>
      <c r="U393" s="2"/>
      <c r="V393" s="2"/>
    </row>
    <row r="394" spans="1:22" ht="15.75" thickBot="1" x14ac:dyDescent="0.3">
      <c r="A394" s="6" t="s">
        <v>68</v>
      </c>
      <c r="B394" s="5" t="s">
        <v>35</v>
      </c>
      <c r="C394" s="5" t="s">
        <v>41</v>
      </c>
      <c r="D394" s="32" t="s">
        <v>35</v>
      </c>
      <c r="E394" s="32" t="s">
        <v>35</v>
      </c>
      <c r="F394" s="5" t="s">
        <v>45</v>
      </c>
      <c r="G394"/>
      <c r="J394" s="2"/>
      <c r="K394" s="2"/>
      <c r="L394" s="2"/>
      <c r="M394" s="2"/>
      <c r="N394" s="2"/>
      <c r="O394" s="2"/>
      <c r="P394" s="2"/>
      <c r="Q394" s="2"/>
      <c r="R394" s="2"/>
      <c r="S394" s="2"/>
      <c r="T394" s="2"/>
      <c r="U394" s="2"/>
      <c r="V394" s="2"/>
    </row>
    <row r="395" spans="1:22" ht="46.5" customHeight="1" thickBot="1" x14ac:dyDescent="0.3">
      <c r="A395" s="6" t="s">
        <v>68</v>
      </c>
      <c r="B395" s="5" t="s">
        <v>35</v>
      </c>
      <c r="C395" s="5" t="s">
        <v>41</v>
      </c>
      <c r="D395" s="32" t="s">
        <v>35</v>
      </c>
      <c r="E395" s="32" t="s">
        <v>35</v>
      </c>
      <c r="F395" s="5" t="s">
        <v>45</v>
      </c>
      <c r="G395" s="141"/>
      <c r="H395" s="133"/>
      <c r="I395" s="486" t="s">
        <v>345</v>
      </c>
      <c r="J395" s="487"/>
      <c r="K395" s="487"/>
      <c r="L395" s="487"/>
      <c r="M395" s="487"/>
      <c r="N395" s="487"/>
      <c r="O395" s="487"/>
      <c r="P395" s="487"/>
      <c r="Q395" s="487"/>
      <c r="R395" s="487"/>
      <c r="S395" s="487"/>
      <c r="T395" s="487"/>
      <c r="U395" s="487"/>
      <c r="V395" s="488"/>
    </row>
    <row r="396" spans="1:22" x14ac:dyDescent="0.25">
      <c r="A396" s="6" t="s">
        <v>68</v>
      </c>
    </row>
    <row r="397" spans="1:22" x14ac:dyDescent="0.25">
      <c r="A397" s="6" t="s">
        <v>68</v>
      </c>
    </row>
    <row r="398" spans="1:22" x14ac:dyDescent="0.25">
      <c r="A398" s="6" t="s">
        <v>68</v>
      </c>
    </row>
    <row r="399" spans="1:22" x14ac:dyDescent="0.25">
      <c r="A399" s="6" t="s">
        <v>68</v>
      </c>
    </row>
    <row r="400" spans="1:22" x14ac:dyDescent="0.25">
      <c r="A400" s="6" t="s">
        <v>68</v>
      </c>
    </row>
    <row r="401" spans="1:1" x14ac:dyDescent="0.25">
      <c r="A401" s="6" t="s">
        <v>68</v>
      </c>
    </row>
    <row r="402" spans="1:1" x14ac:dyDescent="0.25">
      <c r="A402" s="6" t="s">
        <v>68</v>
      </c>
    </row>
    <row r="403" spans="1:1" x14ac:dyDescent="0.25">
      <c r="A403" s="6" t="s">
        <v>68</v>
      </c>
    </row>
    <row r="404" spans="1:1" x14ac:dyDescent="0.25">
      <c r="A404" s="6" t="s">
        <v>68</v>
      </c>
    </row>
    <row r="405" spans="1:1" x14ac:dyDescent="0.25">
      <c r="A405" s="6" t="s">
        <v>68</v>
      </c>
    </row>
    <row r="406" spans="1:1" x14ac:dyDescent="0.25">
      <c r="A406" s="6" t="s">
        <v>68</v>
      </c>
    </row>
    <row r="407" spans="1:1" x14ac:dyDescent="0.25">
      <c r="A407" s="6" t="s">
        <v>68</v>
      </c>
    </row>
  </sheetData>
  <sheetProtection algorithmName="SHA-512" hashValue="qxYwRYOfggR0WJ2P7ldKXQqP9dntQDGbmYOcJ3pDdllNrXdk2fsRdFKl3JeLRpQDx0lr0jZEDeOi76nirAPmDQ==" saltValue="sxQchTAWiT2nH4+2qRG0hg==" spinCount="100000" sheet="1" objects="1" scenarios="1" selectLockedCells="1"/>
  <dataConsolidate/>
  <mergeCells count="82">
    <mergeCell ref="L302:M302"/>
    <mergeCell ref="K349:V349"/>
    <mergeCell ref="I330:V330"/>
    <mergeCell ref="J340:V340"/>
    <mergeCell ref="J33:V33"/>
    <mergeCell ref="J341:V341"/>
    <mergeCell ref="L297:M297"/>
    <mergeCell ref="L298:M298"/>
    <mergeCell ref="L299:M299"/>
    <mergeCell ref="L300:M300"/>
    <mergeCell ref="L301:M301"/>
    <mergeCell ref="L309:M309"/>
    <mergeCell ref="L310:M310"/>
    <mergeCell ref="L311:M311"/>
    <mergeCell ref="L312:M312"/>
    <mergeCell ref="L313:M313"/>
    <mergeCell ref="I379:V379"/>
    <mergeCell ref="J374:V374"/>
    <mergeCell ref="J371:N371"/>
    <mergeCell ref="N359:O359"/>
    <mergeCell ref="N360:O360"/>
    <mergeCell ref="N361:O361"/>
    <mergeCell ref="N362:O362"/>
    <mergeCell ref="N363:O363"/>
    <mergeCell ref="N372:O372"/>
    <mergeCell ref="N373:O373"/>
    <mergeCell ref="N368:O368"/>
    <mergeCell ref="J375:V375"/>
    <mergeCell ref="J10:U10"/>
    <mergeCell ref="J156:V156"/>
    <mergeCell ref="K157:V157"/>
    <mergeCell ref="I63:V63"/>
    <mergeCell ref="I35:V35"/>
    <mergeCell ref="J67:V67"/>
    <mergeCell ref="I46:V46"/>
    <mergeCell ref="J47:V47"/>
    <mergeCell ref="K122:V122"/>
    <mergeCell ref="K61:V61"/>
    <mergeCell ref="J27:V27"/>
    <mergeCell ref="J32:V32"/>
    <mergeCell ref="J26:V26"/>
    <mergeCell ref="L303:M303"/>
    <mergeCell ref="L304:M304"/>
    <mergeCell ref="L306:M306"/>
    <mergeCell ref="L307:M307"/>
    <mergeCell ref="L308:M308"/>
    <mergeCell ref="J295:V295"/>
    <mergeCell ref="J293:V293"/>
    <mergeCell ref="K130:V130"/>
    <mergeCell ref="J265:V265"/>
    <mergeCell ref="K166:V166"/>
    <mergeCell ref="K220:V220"/>
    <mergeCell ref="I198:V198"/>
    <mergeCell ref="J291:V291"/>
    <mergeCell ref="J289:V289"/>
    <mergeCell ref="K226:V226"/>
    <mergeCell ref="K231:V231"/>
    <mergeCell ref="K234:V234"/>
    <mergeCell ref="J263:V263"/>
    <mergeCell ref="J160:V160"/>
    <mergeCell ref="H392:V392"/>
    <mergeCell ref="I395:V395"/>
    <mergeCell ref="H382:V382"/>
    <mergeCell ref="H384:V384"/>
    <mergeCell ref="H386:V386"/>
    <mergeCell ref="H388:V388"/>
    <mergeCell ref="H390:V390"/>
    <mergeCell ref="N358:O358"/>
    <mergeCell ref="K324:V324"/>
    <mergeCell ref="J369:M369"/>
    <mergeCell ref="N369:O369"/>
    <mergeCell ref="N370:O370"/>
    <mergeCell ref="J342:V342"/>
    <mergeCell ref="J344:V344"/>
    <mergeCell ref="N356:O356"/>
    <mergeCell ref="N357:O357"/>
    <mergeCell ref="I350:V350"/>
    <mergeCell ref="J370:M370"/>
    <mergeCell ref="N364:O364"/>
    <mergeCell ref="N366:O366"/>
    <mergeCell ref="J327:V327"/>
    <mergeCell ref="I355:V355"/>
  </mergeCells>
  <conditionalFormatting sqref="B295:B305 B6 B35:B62 B254:B256 B291:B293 B315:B320 B250 B261 B263:B265 B322:B380 B64:B169 B198:B236 B267:B289">
    <cfRule type="containsText" dxfId="599" priority="879" operator="containsText" text="Source">
      <formula>NOT(ISERROR(SEARCH("Source",B6)))</formula>
    </cfRule>
    <cfRule type="containsText" dxfId="598" priority="881" operator="containsText" text="Yes">
      <formula>NOT(ISERROR(SEARCH("Yes",B6)))</formula>
    </cfRule>
    <cfRule type="containsText" dxfId="597" priority="882" operator="containsText" text="No">
      <formula>NOT(ISERROR(SEARCH("No",B6)))</formula>
    </cfRule>
  </conditionalFormatting>
  <conditionalFormatting sqref="H1:H3 H236 H255:H256 H198 H167:H168 H316:H320 H165 H143:H150 H291 K284:K287 O268 K268 K272:K281 K270 H116 H152:H157 O272:O281 H293 H261 H208:H214">
    <cfRule type="containsText" dxfId="596" priority="884" operator="containsText" text="Y">
      <formula>NOT(ISERROR(SEARCH("Y",H1)))</formula>
    </cfRule>
  </conditionalFormatting>
  <conditionalFormatting sqref="H1:H5 H236 H255:H256 H198 H348:H349 H167:H168 H351 H316:H321 H165 H143:H150 H291 H396:H1048576 K284:K287 O268 K268 K272:K281 K270 H116 H152:H157 O272:O281 H293 H261 H208:H214">
    <cfRule type="containsText" dxfId="595" priority="874" operator="containsText" text="&quot;Yes&quot;">
      <formula>NOT(ISERROR(SEARCH("""Yes""",H1)))</formula>
    </cfRule>
    <cfRule type="containsText" dxfId="594" priority="875" operator="containsText" text="&quot;No&quot;">
      <formula>NOT(ISERROR(SEARCH("""No""",H1)))</formula>
    </cfRule>
  </conditionalFormatting>
  <conditionalFormatting sqref="H236 H255:H256 H198 H167:H168 H316:H320 H165 H143:H150 H291 K284:K287 O268 K268 K272:K281 K270 H116 H152:H157 O272:O281 H293 H261 H208:H214">
    <cfRule type="containsBlanks" dxfId="593" priority="873">
      <formula>LEN(TRIM(H116))=0</formula>
    </cfRule>
  </conditionalFormatting>
  <conditionalFormatting sqref="H35">
    <cfRule type="containsText" dxfId="592" priority="872" operator="containsText" text="Y">
      <formula>NOT(ISERROR(SEARCH("Y",H35)))</formula>
    </cfRule>
  </conditionalFormatting>
  <conditionalFormatting sqref="H35">
    <cfRule type="containsText" dxfId="591" priority="870" operator="containsText" text="&quot;Yes&quot;">
      <formula>NOT(ISERROR(SEARCH("""Yes""",H35)))</formula>
    </cfRule>
    <cfRule type="containsText" dxfId="590" priority="871" operator="containsText" text="&quot;No&quot;">
      <formula>NOT(ISERROR(SEARCH("""No""",H35)))</formula>
    </cfRule>
  </conditionalFormatting>
  <conditionalFormatting sqref="H35">
    <cfRule type="containsBlanks" dxfId="589" priority="869">
      <formula>LEN(TRIM(H35))=0</formula>
    </cfRule>
  </conditionalFormatting>
  <conditionalFormatting sqref="H38:H39">
    <cfRule type="containsText" dxfId="588" priority="868" operator="containsText" text="Y">
      <formula>NOT(ISERROR(SEARCH("Y",H38)))</formula>
    </cfRule>
  </conditionalFormatting>
  <conditionalFormatting sqref="H38:H39">
    <cfRule type="containsText" dxfId="587" priority="866" operator="containsText" text="&quot;Yes&quot;">
      <formula>NOT(ISERROR(SEARCH("""Yes""",H38)))</formula>
    </cfRule>
    <cfRule type="containsText" dxfId="586" priority="867" operator="containsText" text="&quot;No&quot;">
      <formula>NOT(ISERROR(SEARCH("""No""",H38)))</formula>
    </cfRule>
  </conditionalFormatting>
  <conditionalFormatting sqref="H38:H39">
    <cfRule type="containsBlanks" dxfId="585" priority="865">
      <formula>LEN(TRIM(H38))=0</formula>
    </cfRule>
  </conditionalFormatting>
  <conditionalFormatting sqref="H323 H325:H327">
    <cfRule type="containsBlanks" dxfId="584" priority="809">
      <formula>LEN(TRIM(H323))=0</formula>
    </cfRule>
  </conditionalFormatting>
  <conditionalFormatting sqref="H82:H84 H87">
    <cfRule type="containsText" dxfId="583" priority="856" operator="containsText" text="Y">
      <formula>NOT(ISERROR(SEARCH("Y",H82)))</formula>
    </cfRule>
  </conditionalFormatting>
  <conditionalFormatting sqref="H82:H84 H87">
    <cfRule type="containsText" dxfId="582" priority="854" operator="containsText" text="&quot;Yes&quot;">
      <formula>NOT(ISERROR(SEARCH("""Yes""",H82)))</formula>
    </cfRule>
    <cfRule type="containsText" dxfId="581" priority="855" operator="containsText" text="&quot;No&quot;">
      <formula>NOT(ISERROR(SEARCH("""No""",H82)))</formula>
    </cfRule>
  </conditionalFormatting>
  <conditionalFormatting sqref="H82:H84 H87">
    <cfRule type="containsBlanks" dxfId="580" priority="853">
      <formula>LEN(TRIM(H82))=0</formula>
    </cfRule>
  </conditionalFormatting>
  <conditionalFormatting sqref="H92">
    <cfRule type="containsText" dxfId="579" priority="852" operator="containsText" text="Y">
      <formula>NOT(ISERROR(SEARCH("Y",H92)))</formula>
    </cfRule>
  </conditionalFormatting>
  <conditionalFormatting sqref="H92">
    <cfRule type="containsText" dxfId="578" priority="850" operator="containsText" text="&quot;Yes&quot;">
      <formula>NOT(ISERROR(SEARCH("""Yes""",H92)))</formula>
    </cfRule>
    <cfRule type="containsText" dxfId="577" priority="851" operator="containsText" text="&quot;No&quot;">
      <formula>NOT(ISERROR(SEARCH("""No""",H92)))</formula>
    </cfRule>
  </conditionalFormatting>
  <conditionalFormatting sqref="H92">
    <cfRule type="containsBlanks" dxfId="576" priority="849">
      <formula>LEN(TRIM(H92))=0</formula>
    </cfRule>
  </conditionalFormatting>
  <conditionalFormatting sqref="H379">
    <cfRule type="containsText" dxfId="575" priority="761" operator="containsText" text="Y">
      <formula>NOT(ISERROR(SEARCH("Y",H379)))</formula>
    </cfRule>
  </conditionalFormatting>
  <conditionalFormatting sqref="H379">
    <cfRule type="containsText" dxfId="574" priority="756" operator="containsText" text="&quot;Yes&quot;">
      <formula>NOT(ISERROR(SEARCH("""Yes""",H379)))</formula>
    </cfRule>
    <cfRule type="containsText" dxfId="573" priority="757" operator="containsText" text="&quot;No&quot;">
      <formula>NOT(ISERROR(SEARCH("""No""",H379)))</formula>
    </cfRule>
  </conditionalFormatting>
  <conditionalFormatting sqref="H379">
    <cfRule type="containsBlanks" dxfId="572" priority="755">
      <formula>LEN(TRIM(H379))=0</formula>
    </cfRule>
  </conditionalFormatting>
  <conditionalFormatting sqref="H323 H325:H327">
    <cfRule type="containsText" dxfId="571" priority="812" operator="containsText" text="Y">
      <formula>NOT(ISERROR(SEARCH("Y",H323)))</formula>
    </cfRule>
  </conditionalFormatting>
  <conditionalFormatting sqref="H323 H325:H327">
    <cfRule type="containsText" dxfId="570" priority="810" operator="containsText" text="&quot;Yes&quot;">
      <formula>NOT(ISERROR(SEARCH("""Yes""",H323)))</formula>
    </cfRule>
    <cfRule type="containsText" dxfId="569" priority="811" operator="containsText" text="&quot;No&quot;">
      <formula>NOT(ISERROR(SEARCH("""No""",H323)))</formula>
    </cfRule>
  </conditionalFormatting>
  <conditionalFormatting sqref="B63">
    <cfRule type="containsText" dxfId="568" priority="806" operator="containsText" text="Source">
      <formula>NOT(ISERROR(SEARCH("Source",B63)))</formula>
    </cfRule>
    <cfRule type="containsText" dxfId="567" priority="807" operator="containsText" text="Yes">
      <formula>NOT(ISERROR(SEARCH("Yes",B63)))</formula>
    </cfRule>
    <cfRule type="containsText" dxfId="566" priority="808" operator="containsText" text="No">
      <formula>NOT(ISERROR(SEARCH("No",B63)))</formula>
    </cfRule>
  </conditionalFormatting>
  <conditionalFormatting sqref="B170:B197">
    <cfRule type="containsText" dxfId="565" priority="762" operator="containsText" text="Source">
      <formula>NOT(ISERROR(SEARCH("Source",B170)))</formula>
    </cfRule>
    <cfRule type="containsText" dxfId="564" priority="763" operator="containsText" text="Yes">
      <formula>NOT(ISERROR(SEARCH("Yes",B170)))</formula>
    </cfRule>
    <cfRule type="containsText" dxfId="563" priority="764" operator="containsText" text="No">
      <formula>NOT(ISERROR(SEARCH("No",B170)))</formula>
    </cfRule>
  </conditionalFormatting>
  <conditionalFormatting sqref="B294">
    <cfRule type="containsText" dxfId="562" priority="752" operator="containsText" text="Source">
      <formula>NOT(ISERROR(SEARCH("Source",B294)))</formula>
    </cfRule>
    <cfRule type="containsText" dxfId="561" priority="753" operator="containsText" text="Yes">
      <formula>NOT(ISERROR(SEARCH("Yes",B294)))</formula>
    </cfRule>
    <cfRule type="containsText" dxfId="560" priority="754" operator="containsText" text="No">
      <formula>NOT(ISERROR(SEARCH("No",B294)))</formula>
    </cfRule>
  </conditionalFormatting>
  <conditionalFormatting sqref="B321">
    <cfRule type="containsText" dxfId="559" priority="749" operator="containsText" text="Source">
      <formula>NOT(ISERROR(SEARCH("Source",B321)))</formula>
    </cfRule>
    <cfRule type="containsText" dxfId="558" priority="750" operator="containsText" text="Yes">
      <formula>NOT(ISERROR(SEARCH("Yes",B321)))</formula>
    </cfRule>
    <cfRule type="containsText" dxfId="557" priority="751" operator="containsText" text="No">
      <formula>NOT(ISERROR(SEARCH("No",B321)))</formula>
    </cfRule>
  </conditionalFormatting>
  <conditionalFormatting sqref="H351 H1:H5 H316:H321 H165:H169 H330:H349 H74 H396:H1048576 H289 K284:K287 H35:H36 O268 H353:H380 K268 K272:K281 K270 H100 H90 H217:H236 H238:H248 O272:O281 H291 H293:H295 H254:H256 H261:H262 H38:H39 H76 H81:H84 H87:H88 H98 H108 H111:H113 H116 H142:H157 H92 H171:H204 H208:H215 H323:H328">
    <cfRule type="containsText" dxfId="556" priority="740" operator="containsText" text="Yes">
      <formula>NOT(ISERROR(SEARCH("Yes",H1)))</formula>
    </cfRule>
    <cfRule type="containsText" dxfId="555" priority="741" operator="containsText" text="No">
      <formula>NOT(ISERROR(SEARCH("No",H1)))</formula>
    </cfRule>
  </conditionalFormatting>
  <conditionalFormatting sqref="H331:H332">
    <cfRule type="containsBlanks" dxfId="554" priority="736">
      <formula>LEN(TRIM(H331))=0</formula>
    </cfRule>
  </conditionalFormatting>
  <conditionalFormatting sqref="H331:H332">
    <cfRule type="containsText" dxfId="553" priority="739" operator="containsText" text="Y">
      <formula>NOT(ISERROR(SEARCH("Y",H331)))</formula>
    </cfRule>
  </conditionalFormatting>
  <conditionalFormatting sqref="H331:H332">
    <cfRule type="containsText" dxfId="552" priority="737" operator="containsText" text="&quot;Yes&quot;">
      <formula>NOT(ISERROR(SEARCH("""Yes""",H331)))</formula>
    </cfRule>
    <cfRule type="containsText" dxfId="551" priority="738" operator="containsText" text="&quot;No&quot;">
      <formula>NOT(ISERROR(SEARCH("""No""",H331)))</formula>
    </cfRule>
  </conditionalFormatting>
  <conditionalFormatting sqref="H350">
    <cfRule type="containsText" dxfId="550" priority="732" operator="containsText" text="Y">
      <formula>NOT(ISERROR(SEARCH("Y",H350)))</formula>
    </cfRule>
  </conditionalFormatting>
  <conditionalFormatting sqref="H350">
    <cfRule type="containsText" dxfId="549" priority="730" operator="containsText" text="&quot;Yes&quot;">
      <formula>NOT(ISERROR(SEARCH("""Yes""",H350)))</formula>
    </cfRule>
    <cfRule type="containsText" dxfId="548" priority="731" operator="containsText" text="&quot;No&quot;">
      <formula>NOT(ISERROR(SEARCH("""No""",H350)))</formula>
    </cfRule>
  </conditionalFormatting>
  <conditionalFormatting sqref="H350">
    <cfRule type="containsBlanks" dxfId="547" priority="729">
      <formula>LEN(TRIM(H350))=0</formula>
    </cfRule>
  </conditionalFormatting>
  <conditionalFormatting sqref="H350">
    <cfRule type="containsText" dxfId="546" priority="727" operator="containsText" text="Yes">
      <formula>NOT(ISERROR(SEARCH("Yes",H350)))</formula>
    </cfRule>
    <cfRule type="containsText" dxfId="545" priority="728" operator="containsText" text="No">
      <formula>NOT(ISERROR(SEARCH("No",H350)))</formula>
    </cfRule>
  </conditionalFormatting>
  <conditionalFormatting sqref="H40 H66 H42">
    <cfRule type="containsText" dxfId="544" priority="726" operator="containsText" text="Y">
      <formula>NOT(ISERROR(SEARCH("Y",H40)))</formula>
    </cfRule>
  </conditionalFormatting>
  <conditionalFormatting sqref="H40 H66 H42">
    <cfRule type="containsText" dxfId="543" priority="724" operator="containsText" text="&quot;Yes&quot;">
      <formula>NOT(ISERROR(SEARCH("""Yes""",H40)))</formula>
    </cfRule>
    <cfRule type="containsText" dxfId="542" priority="725" operator="containsText" text="&quot;No&quot;">
      <formula>NOT(ISERROR(SEARCH("""No""",H40)))</formula>
    </cfRule>
  </conditionalFormatting>
  <conditionalFormatting sqref="H40 H66 H42">
    <cfRule type="containsBlanks" dxfId="541" priority="723">
      <formula>LEN(TRIM(H40))=0</formula>
    </cfRule>
  </conditionalFormatting>
  <conditionalFormatting sqref="H40 H66 H42">
    <cfRule type="containsText" dxfId="540" priority="721" operator="containsText" text="Yes">
      <formula>NOT(ISERROR(SEARCH("Yes",H40)))</formula>
    </cfRule>
    <cfRule type="containsText" dxfId="539" priority="722" operator="containsText" text="No">
      <formula>NOT(ISERROR(SEARCH("No",H40)))</formula>
    </cfRule>
  </conditionalFormatting>
  <conditionalFormatting sqref="H82:H84 H87">
    <cfRule type="containsText" dxfId="538" priority="714" operator="containsText" text="Y">
      <formula>NOT(ISERROR(SEARCH("Y",H82)))</formula>
    </cfRule>
  </conditionalFormatting>
  <conditionalFormatting sqref="H82:H84 H87">
    <cfRule type="containsText" dxfId="537" priority="712" operator="containsText" text="&quot;Yes&quot;">
      <formula>NOT(ISERROR(SEARCH("""Yes""",H82)))</formula>
    </cfRule>
    <cfRule type="containsText" dxfId="536" priority="713" operator="containsText" text="&quot;No&quot;">
      <formula>NOT(ISERROR(SEARCH("""No""",H82)))</formula>
    </cfRule>
  </conditionalFormatting>
  <conditionalFormatting sqref="H82:H84 H87">
    <cfRule type="containsBlanks" dxfId="535" priority="711">
      <formula>LEN(TRIM(H82))=0</formula>
    </cfRule>
  </conditionalFormatting>
  <conditionalFormatting sqref="H63">
    <cfRule type="containsText" dxfId="534" priority="710" operator="containsText" text="Y">
      <formula>NOT(ISERROR(SEARCH("Y",H63)))</formula>
    </cfRule>
  </conditionalFormatting>
  <conditionalFormatting sqref="H63">
    <cfRule type="containsText" dxfId="533" priority="708" operator="containsText" text="&quot;Yes&quot;">
      <formula>NOT(ISERROR(SEARCH("""Yes""",H63)))</formula>
    </cfRule>
    <cfRule type="containsText" dxfId="532" priority="709" operator="containsText" text="&quot;No&quot;">
      <formula>NOT(ISERROR(SEARCH("""No""",H63)))</formula>
    </cfRule>
  </conditionalFormatting>
  <conditionalFormatting sqref="H63">
    <cfRule type="containsBlanks" dxfId="531" priority="707">
      <formula>LEN(TRIM(H63))=0</formula>
    </cfRule>
  </conditionalFormatting>
  <conditionalFormatting sqref="H63">
    <cfRule type="containsText" dxfId="530" priority="705" operator="containsText" text="Yes">
      <formula>NOT(ISERROR(SEARCH("Yes",H63)))</formula>
    </cfRule>
    <cfRule type="containsText" dxfId="529" priority="706" operator="containsText" text="No">
      <formula>NOT(ISERROR(SEARCH("No",H63)))</formula>
    </cfRule>
  </conditionalFormatting>
  <conditionalFormatting sqref="H1:H5 H46:H64 H161:H169 H330:H351 H66 H74 H396:H1048576 H289 K284:K287 H35:H36 O268 H353:H380 K268 K272:K281 K270 H100 H90 H217:H236 H238:H248 O272:O281 H291 H293:H295 H315:H321 H254:H256 H261:H262 H76 H81:H84 H38:H40 H44 H42 H87:H88 H98 H108 H111:H113 H116 H142:H158 H92 H171:H204 H208:H215 H323:H328">
    <cfRule type="notContainsBlanks" dxfId="528" priority="690">
      <formula>LEN(TRIM(H1))&gt;0</formula>
    </cfRule>
    <cfRule type="containsText" dxfId="527" priority="691" operator="containsText" text="No">
      <formula>NOT(ISERROR(SEARCH("No",H1)))</formula>
    </cfRule>
    <cfRule type="containsText" dxfId="526" priority="692" operator="containsText" text="Confirm">
      <formula>NOT(ISERROR(SEARCH("Confirm",H1)))</formula>
    </cfRule>
  </conditionalFormatting>
  <conditionalFormatting sqref="H289">
    <cfRule type="containsText" dxfId="525" priority="689" operator="containsText" text="Y">
      <formula>NOT(ISERROR(SEARCH("Y",H289)))</formula>
    </cfRule>
  </conditionalFormatting>
  <conditionalFormatting sqref="H289">
    <cfRule type="containsText" dxfId="524" priority="687" operator="containsText" text="&quot;Yes&quot;">
      <formula>NOT(ISERROR(SEARCH("""Yes""",H289)))</formula>
    </cfRule>
    <cfRule type="containsText" dxfId="523" priority="688" operator="containsText" text="&quot;No&quot;">
      <formula>NOT(ISERROR(SEARCH("""No""",H289)))</formula>
    </cfRule>
  </conditionalFormatting>
  <conditionalFormatting sqref="H289">
    <cfRule type="containsBlanks" dxfId="522" priority="686">
      <formula>LEN(TRIM(H289))=0</formula>
    </cfRule>
  </conditionalFormatting>
  <conditionalFormatting sqref="H65">
    <cfRule type="containsText" dxfId="521" priority="673" operator="containsText" text="Yes">
      <formula>NOT(ISERROR(SEARCH("Yes",H65)))</formula>
    </cfRule>
    <cfRule type="containsText" dxfId="520" priority="674" operator="containsText" text="No">
      <formula>NOT(ISERROR(SEARCH("No",H65)))</formula>
    </cfRule>
  </conditionalFormatting>
  <conditionalFormatting sqref="H45">
    <cfRule type="containsText" dxfId="519" priority="651" operator="containsText" text="Yes">
      <formula>NOT(ISERROR(SEARCH("Yes",H45)))</formula>
    </cfRule>
    <cfRule type="containsText" dxfId="518" priority="652" operator="containsText" text="No">
      <formula>NOT(ISERROR(SEARCH("No",H45)))</formula>
    </cfRule>
  </conditionalFormatting>
  <conditionalFormatting sqref="H75">
    <cfRule type="containsText" dxfId="517" priority="649" operator="containsText" text="Yes">
      <formula>NOT(ISERROR(SEARCH("Yes",H75)))</formula>
    </cfRule>
    <cfRule type="containsText" dxfId="516" priority="650" operator="containsText" text="No">
      <formula>NOT(ISERROR(SEARCH("No",H75)))</formula>
    </cfRule>
  </conditionalFormatting>
  <conditionalFormatting sqref="H89">
    <cfRule type="containsText" dxfId="515" priority="647" operator="containsText" text="Yes">
      <formula>NOT(ISERROR(SEARCH("Yes",H89)))</formula>
    </cfRule>
    <cfRule type="containsText" dxfId="514" priority="648" operator="containsText" text="No">
      <formula>NOT(ISERROR(SEARCH("No",H89)))</formula>
    </cfRule>
  </conditionalFormatting>
  <conditionalFormatting sqref="H99">
    <cfRule type="containsText" dxfId="513" priority="645" operator="containsText" text="Yes">
      <formula>NOT(ISERROR(SEARCH("Yes",H99)))</formula>
    </cfRule>
    <cfRule type="containsText" dxfId="512" priority="646" operator="containsText" text="No">
      <formula>NOT(ISERROR(SEARCH("No",H99)))</formula>
    </cfRule>
  </conditionalFormatting>
  <conditionalFormatting sqref="H159:H160">
    <cfRule type="containsText" dxfId="511" priority="643" operator="containsText" text="Yes">
      <formula>NOT(ISERROR(SEARCH("Yes",H159)))</formula>
    </cfRule>
    <cfRule type="containsText" dxfId="510" priority="644" operator="containsText" text="No">
      <formula>NOT(ISERROR(SEARCH("No",H159)))</formula>
    </cfRule>
  </conditionalFormatting>
  <conditionalFormatting sqref="H352">
    <cfRule type="containsText" dxfId="509" priority="641" operator="containsText" text="Yes">
      <formula>NOT(ISERROR(SEARCH("Yes",H352)))</formula>
    </cfRule>
    <cfRule type="containsText" dxfId="508" priority="642" operator="containsText" text="No">
      <formula>NOT(ISERROR(SEARCH("No",H352)))</formula>
    </cfRule>
  </conditionalFormatting>
  <conditionalFormatting sqref="H170">
    <cfRule type="containsText" dxfId="507" priority="639" operator="containsText" text="Yes">
      <formula>NOT(ISERROR(SEARCH("Yes",H170)))</formula>
    </cfRule>
    <cfRule type="containsText" dxfId="506" priority="640" operator="containsText" text="No">
      <formula>NOT(ISERROR(SEARCH("No",H170)))</formula>
    </cfRule>
  </conditionalFormatting>
  <conditionalFormatting sqref="H322">
    <cfRule type="containsText" dxfId="505" priority="637" operator="containsText" text="Yes">
      <formula>NOT(ISERROR(SEARCH("Yes",H322)))</formula>
    </cfRule>
    <cfRule type="containsText" dxfId="504" priority="638" operator="containsText" text="No">
      <formula>NOT(ISERROR(SEARCH("No",H322)))</formula>
    </cfRule>
  </conditionalFormatting>
  <conditionalFormatting sqref="H329">
    <cfRule type="containsText" dxfId="503" priority="635" operator="containsText" text="Yes">
      <formula>NOT(ISERROR(SEARCH("Yes",H329)))</formula>
    </cfRule>
    <cfRule type="containsText" dxfId="502" priority="636" operator="containsText" text="No">
      <formula>NOT(ISERROR(SEARCH("No",H329)))</formula>
    </cfRule>
  </conditionalFormatting>
  <conditionalFormatting sqref="H6">
    <cfRule type="containsText" dxfId="501" priority="631" operator="containsText" text="Yes">
      <formula>NOT(ISERROR(SEARCH("Yes",H6)))</formula>
    </cfRule>
    <cfRule type="containsText" dxfId="500" priority="632" operator="containsText" text="No">
      <formula>NOT(ISERROR(SEARCH("No",H6)))</formula>
    </cfRule>
  </conditionalFormatting>
  <conditionalFormatting sqref="H37">
    <cfRule type="containsText" dxfId="499" priority="629" operator="containsText" text="Yes">
      <formula>NOT(ISERROR(SEARCH("Yes",H37)))</formula>
    </cfRule>
    <cfRule type="containsText" dxfId="498" priority="630" operator="containsText" text="No">
      <formula>NOT(ISERROR(SEARCH("No",H37)))</formula>
    </cfRule>
  </conditionalFormatting>
  <conditionalFormatting sqref="H216">
    <cfRule type="containsText" dxfId="497" priority="627" operator="containsText" text="Yes">
      <formula>NOT(ISERROR(SEARCH("Yes",H216)))</formula>
    </cfRule>
    <cfRule type="containsText" dxfId="496" priority="628" operator="containsText" text="No">
      <formula>NOT(ISERROR(SEARCH("No",H216)))</formula>
    </cfRule>
  </conditionalFormatting>
  <conditionalFormatting sqref="H381">
    <cfRule type="containsText" dxfId="495" priority="615" operator="containsText" text="Yes">
      <formula>NOT(ISERROR(SEARCH("Yes",H381)))</formula>
    </cfRule>
    <cfRule type="containsText" dxfId="494" priority="616" operator="containsText" text="No">
      <formula>NOT(ISERROR(SEARCH("No",H381)))</formula>
    </cfRule>
  </conditionalFormatting>
  <conditionalFormatting sqref="H395">
    <cfRule type="notContainsBlanks" dxfId="493" priority="606">
      <formula>LEN(TRIM(H395))&gt;0</formula>
    </cfRule>
    <cfRule type="containsText" dxfId="492" priority="607" operator="containsText" text="No">
      <formula>NOT(ISERROR(SEARCH("No",H395)))</formula>
    </cfRule>
    <cfRule type="containsText" dxfId="491" priority="608" operator="containsText" text="Confirm">
      <formula>NOT(ISERROR(SEARCH("Confirm",H395)))</formula>
    </cfRule>
  </conditionalFormatting>
  <conditionalFormatting sqref="B381:B395">
    <cfRule type="containsText" dxfId="490" priority="624" operator="containsText" text="Source">
      <formula>NOT(ISERROR(SEARCH("Source",B381)))</formula>
    </cfRule>
    <cfRule type="containsText" dxfId="489" priority="625" operator="containsText" text="Yes">
      <formula>NOT(ISERROR(SEARCH("Yes",B381)))</formula>
    </cfRule>
    <cfRule type="containsText" dxfId="488" priority="626" operator="containsText" text="No">
      <formula>NOT(ISERROR(SEARCH("No",B381)))</formula>
    </cfRule>
  </conditionalFormatting>
  <conditionalFormatting sqref="J383 J389 J393:J394">
    <cfRule type="containsText" dxfId="487" priority="622" operator="containsText" text="&quot;Yes&quot;">
      <formula>NOT(ISERROR(SEARCH("""Yes""",J383)))</formula>
    </cfRule>
    <cfRule type="containsText" dxfId="486" priority="623" operator="containsText" text="&quot;No&quot;">
      <formula>NOT(ISERROR(SEARCH("""No""",J383)))</formula>
    </cfRule>
  </conditionalFormatting>
  <conditionalFormatting sqref="J383 J389 J393:J394">
    <cfRule type="containsText" dxfId="485" priority="620" operator="containsText" text="Yes">
      <formula>NOT(ISERROR(SEARCH("Yes",J383)))</formula>
    </cfRule>
    <cfRule type="containsText" dxfId="484" priority="621" operator="containsText" text="No">
      <formula>NOT(ISERROR(SEARCH("No",J383)))</formula>
    </cfRule>
  </conditionalFormatting>
  <conditionalFormatting sqref="J383 J389 J393:J394">
    <cfRule type="notContainsBlanks" dxfId="483" priority="617">
      <formula>LEN(TRIM(J383))&gt;0</formula>
    </cfRule>
    <cfRule type="containsText" dxfId="482" priority="618" operator="containsText" text="No">
      <formula>NOT(ISERROR(SEARCH("No",J383)))</formula>
    </cfRule>
    <cfRule type="containsText" dxfId="481" priority="619" operator="containsText" text="Confirm">
      <formula>NOT(ISERROR(SEARCH("Confirm",J383)))</formula>
    </cfRule>
  </conditionalFormatting>
  <conditionalFormatting sqref="H395">
    <cfRule type="containsText" dxfId="480" priority="614" operator="containsText" text="Y">
      <formula>NOT(ISERROR(SEARCH("Y",H395)))</formula>
    </cfRule>
  </conditionalFormatting>
  <conditionalFormatting sqref="H395">
    <cfRule type="containsText" dxfId="479" priority="612" operator="containsText" text="&quot;Yes&quot;">
      <formula>NOT(ISERROR(SEARCH("""Yes""",H395)))</formula>
    </cfRule>
    <cfRule type="containsText" dxfId="478" priority="613" operator="containsText" text="&quot;No&quot;">
      <formula>NOT(ISERROR(SEARCH("""No""",H395)))</formula>
    </cfRule>
  </conditionalFormatting>
  <conditionalFormatting sqref="H395">
    <cfRule type="containsBlanks" dxfId="477" priority="611">
      <formula>LEN(TRIM(H395))=0</formula>
    </cfRule>
  </conditionalFormatting>
  <conditionalFormatting sqref="H395">
    <cfRule type="containsText" dxfId="476" priority="609" operator="containsText" text="Yes">
      <formula>NOT(ISERROR(SEARCH("Yes",H395)))</formula>
    </cfRule>
    <cfRule type="containsText" dxfId="475" priority="610" operator="containsText" text="No">
      <formula>NOT(ISERROR(SEARCH("No",H395)))</formula>
    </cfRule>
  </conditionalFormatting>
  <conditionalFormatting sqref="H112">
    <cfRule type="containsText" dxfId="474" priority="596" operator="containsText" text="Y">
      <formula>NOT(ISERROR(SEARCH("Y",H112)))</formula>
    </cfRule>
  </conditionalFormatting>
  <conditionalFormatting sqref="H112">
    <cfRule type="containsText" dxfId="473" priority="594" operator="containsText" text="&quot;Yes&quot;">
      <formula>NOT(ISERROR(SEARCH("""Yes""",H112)))</formula>
    </cfRule>
    <cfRule type="containsText" dxfId="472" priority="595" operator="containsText" text="&quot;No&quot;">
      <formula>NOT(ISERROR(SEARCH("""No""",H112)))</formula>
    </cfRule>
  </conditionalFormatting>
  <conditionalFormatting sqref="H112">
    <cfRule type="containsBlanks" dxfId="471" priority="593">
      <formula>LEN(TRIM(H112))=0</formula>
    </cfRule>
  </conditionalFormatting>
  <conditionalFormatting sqref="H112">
    <cfRule type="containsBlanks" dxfId="470" priority="589">
      <formula>LEN(TRIM(H112))=0</formula>
    </cfRule>
  </conditionalFormatting>
  <conditionalFormatting sqref="H112">
    <cfRule type="containsText" dxfId="469" priority="592" operator="containsText" text="Y">
      <formula>NOT(ISERROR(SEARCH("Y",H112)))</formula>
    </cfRule>
  </conditionalFormatting>
  <conditionalFormatting sqref="H112">
    <cfRule type="containsText" dxfId="468" priority="590" operator="containsText" text="&quot;Yes&quot;">
      <formula>NOT(ISERROR(SEARCH("""Yes""",H112)))</formula>
    </cfRule>
    <cfRule type="containsText" dxfId="467" priority="591" operator="containsText" text="&quot;No&quot;">
      <formula>NOT(ISERROR(SEARCH("""No""",H112)))</formula>
    </cfRule>
  </conditionalFormatting>
  <conditionalFormatting sqref="B7">
    <cfRule type="containsText" dxfId="466" priority="568" operator="containsText" text="Source">
      <formula>NOT(ISERROR(SEARCH("Source",B7)))</formula>
    </cfRule>
    <cfRule type="containsText" dxfId="465" priority="569" operator="containsText" text="Yes">
      <formula>NOT(ISERROR(SEARCH("Yes",B7)))</formula>
    </cfRule>
    <cfRule type="containsText" dxfId="464" priority="570" operator="containsText" text="No">
      <formula>NOT(ISERROR(SEARCH("No",B7)))</formula>
    </cfRule>
  </conditionalFormatting>
  <conditionalFormatting sqref="B24">
    <cfRule type="containsText" dxfId="463" priority="565" operator="containsText" text="Source">
      <formula>NOT(ISERROR(SEARCH("Source",B24)))</formula>
    </cfRule>
    <cfRule type="containsText" dxfId="462" priority="566" operator="containsText" text="Yes">
      <formula>NOT(ISERROR(SEARCH("Yes",B24)))</formula>
    </cfRule>
    <cfRule type="containsText" dxfId="461" priority="567" operator="containsText" text="No">
      <formula>NOT(ISERROR(SEARCH("No",B24)))</formula>
    </cfRule>
  </conditionalFormatting>
  <conditionalFormatting sqref="B8:B23">
    <cfRule type="containsText" dxfId="460" priority="562" operator="containsText" text="Source">
      <formula>NOT(ISERROR(SEARCH("Source",B8)))</formula>
    </cfRule>
    <cfRule type="containsText" dxfId="459" priority="563" operator="containsText" text="Yes">
      <formula>NOT(ISERROR(SEARCH("Yes",B8)))</formula>
    </cfRule>
    <cfRule type="containsText" dxfId="458" priority="564" operator="containsText" text="No">
      <formula>NOT(ISERROR(SEARCH("No",B8)))</formula>
    </cfRule>
  </conditionalFormatting>
  <conditionalFormatting sqref="B25:B34">
    <cfRule type="containsText" dxfId="457" priority="559" operator="containsText" text="Source">
      <formula>NOT(ISERROR(SEARCH("Source",B25)))</formula>
    </cfRule>
    <cfRule type="containsText" dxfId="456" priority="560" operator="containsText" text="Yes">
      <formula>NOT(ISERROR(SEARCH("Yes",B25)))</formula>
    </cfRule>
    <cfRule type="containsText" dxfId="455" priority="561" operator="containsText" text="No">
      <formula>NOT(ISERROR(SEARCH("No",B25)))</formula>
    </cfRule>
  </conditionalFormatting>
  <conditionalFormatting sqref="N284:N287">
    <cfRule type="notContainsBlanks" dxfId="454" priority="550">
      <formula>LEN(TRIM(N284))&gt;0</formula>
    </cfRule>
    <cfRule type="containsText" dxfId="453" priority="551" operator="containsText" text="No">
      <formula>NOT(ISERROR(SEARCH("No",N284)))</formula>
    </cfRule>
    <cfRule type="containsText" dxfId="452" priority="552" operator="containsText" text="Confirm">
      <formula>NOT(ISERROR(SEARCH("Confirm",N284)))</formula>
    </cfRule>
  </conditionalFormatting>
  <conditionalFormatting sqref="N284:N287">
    <cfRule type="containsText" dxfId="451" priority="558" operator="containsText" text="Y">
      <formula>NOT(ISERROR(SEARCH("Y",N284)))</formula>
    </cfRule>
  </conditionalFormatting>
  <conditionalFormatting sqref="N284:N287">
    <cfRule type="containsText" dxfId="450" priority="556" operator="containsText" text="&quot;Yes&quot;">
      <formula>NOT(ISERROR(SEARCH("""Yes""",N284)))</formula>
    </cfRule>
    <cfRule type="containsText" dxfId="449" priority="557" operator="containsText" text="&quot;No&quot;">
      <formula>NOT(ISERROR(SEARCH("""No""",N284)))</formula>
    </cfRule>
  </conditionalFormatting>
  <conditionalFormatting sqref="N284:N287">
    <cfRule type="containsBlanks" dxfId="448" priority="555">
      <formula>LEN(TRIM(N284))=0</formula>
    </cfRule>
  </conditionalFormatting>
  <conditionalFormatting sqref="N284:N287">
    <cfRule type="containsText" dxfId="447" priority="553" operator="containsText" text="Yes">
      <formula>NOT(ISERROR(SEARCH("Yes",N284)))</formula>
    </cfRule>
    <cfRule type="containsText" dxfId="446" priority="554" operator="containsText" text="No">
      <formula>NOT(ISERROR(SEARCH("No",N284)))</formula>
    </cfRule>
  </conditionalFormatting>
  <conditionalFormatting sqref="O269">
    <cfRule type="containsText" dxfId="445" priority="549" operator="containsText" text="Y">
      <formula>NOT(ISERROR(SEARCH("Y",O269)))</formula>
    </cfRule>
  </conditionalFormatting>
  <conditionalFormatting sqref="O269">
    <cfRule type="containsText" dxfId="444" priority="547" operator="containsText" text="&quot;Yes&quot;">
      <formula>NOT(ISERROR(SEARCH("""Yes""",O269)))</formula>
    </cfRule>
    <cfRule type="containsText" dxfId="443" priority="548" operator="containsText" text="&quot;No&quot;">
      <formula>NOT(ISERROR(SEARCH("""No""",O269)))</formula>
    </cfRule>
  </conditionalFormatting>
  <conditionalFormatting sqref="O269">
    <cfRule type="containsBlanks" dxfId="442" priority="546">
      <formula>LEN(TRIM(O269))=0</formula>
    </cfRule>
  </conditionalFormatting>
  <conditionalFormatting sqref="O269">
    <cfRule type="containsText" dxfId="441" priority="544" operator="containsText" text="Yes">
      <formula>NOT(ISERROR(SEARCH("Yes",O269)))</formula>
    </cfRule>
    <cfRule type="containsText" dxfId="440" priority="545" operator="containsText" text="No">
      <formula>NOT(ISERROR(SEARCH("No",O269)))</formula>
    </cfRule>
  </conditionalFormatting>
  <conditionalFormatting sqref="O269">
    <cfRule type="notContainsBlanks" dxfId="439" priority="541">
      <formula>LEN(TRIM(O269))&gt;0</formula>
    </cfRule>
    <cfRule type="containsText" dxfId="438" priority="542" operator="containsText" text="No">
      <formula>NOT(ISERROR(SEARCH("No",O269)))</formula>
    </cfRule>
    <cfRule type="containsText" dxfId="437" priority="543" operator="containsText" text="Confirm">
      <formula>NOT(ISERROR(SEARCH("Confirm",O269)))</formula>
    </cfRule>
  </conditionalFormatting>
  <conditionalFormatting sqref="O270:O271">
    <cfRule type="containsText" dxfId="436" priority="540" operator="containsText" text="Y">
      <formula>NOT(ISERROR(SEARCH("Y",O270)))</formula>
    </cfRule>
  </conditionalFormatting>
  <conditionalFormatting sqref="O270:O271">
    <cfRule type="containsText" dxfId="435" priority="538" operator="containsText" text="&quot;Yes&quot;">
      <formula>NOT(ISERROR(SEARCH("""Yes""",O270)))</formula>
    </cfRule>
    <cfRule type="containsText" dxfId="434" priority="539" operator="containsText" text="&quot;No&quot;">
      <formula>NOT(ISERROR(SEARCH("""No""",O270)))</formula>
    </cfRule>
  </conditionalFormatting>
  <conditionalFormatting sqref="O270:O271">
    <cfRule type="containsBlanks" dxfId="433" priority="537">
      <formula>LEN(TRIM(O270))=0</formula>
    </cfRule>
  </conditionalFormatting>
  <conditionalFormatting sqref="O270:O271">
    <cfRule type="containsText" dxfId="432" priority="535" operator="containsText" text="Yes">
      <formula>NOT(ISERROR(SEARCH("Yes",O270)))</formula>
    </cfRule>
    <cfRule type="containsText" dxfId="431" priority="536" operator="containsText" text="No">
      <formula>NOT(ISERROR(SEARCH("No",O270)))</formula>
    </cfRule>
  </conditionalFormatting>
  <conditionalFormatting sqref="O270:O271">
    <cfRule type="notContainsBlanks" dxfId="430" priority="532">
      <formula>LEN(TRIM(O270))&gt;0</formula>
    </cfRule>
    <cfRule type="containsText" dxfId="429" priority="533" operator="containsText" text="No">
      <formula>NOT(ISERROR(SEARCH("No",O270)))</formula>
    </cfRule>
    <cfRule type="containsText" dxfId="428" priority="534" operator="containsText" text="Confirm">
      <formula>NOT(ISERROR(SEARCH("Confirm",O270)))</formula>
    </cfRule>
  </conditionalFormatting>
  <conditionalFormatting sqref="K269">
    <cfRule type="notContainsBlanks" dxfId="427" priority="523">
      <formula>LEN(TRIM(K269))&gt;0</formula>
    </cfRule>
    <cfRule type="containsText" dxfId="426" priority="524" operator="containsText" text="No">
      <formula>NOT(ISERROR(SEARCH("No",K269)))</formula>
    </cfRule>
    <cfRule type="containsText" dxfId="425" priority="525" operator="containsText" text="Confirm">
      <formula>NOT(ISERROR(SEARCH("Confirm",K269)))</formula>
    </cfRule>
  </conditionalFormatting>
  <conditionalFormatting sqref="K269">
    <cfRule type="containsText" dxfId="424" priority="531" operator="containsText" text="Y">
      <formula>NOT(ISERROR(SEARCH("Y",K269)))</formula>
    </cfRule>
  </conditionalFormatting>
  <conditionalFormatting sqref="K269">
    <cfRule type="containsText" dxfId="423" priority="529" operator="containsText" text="&quot;Yes&quot;">
      <formula>NOT(ISERROR(SEARCH("""Yes""",K269)))</formula>
    </cfRule>
    <cfRule type="containsText" dxfId="422" priority="530" operator="containsText" text="&quot;No&quot;">
      <formula>NOT(ISERROR(SEARCH("""No""",K269)))</formula>
    </cfRule>
  </conditionalFormatting>
  <conditionalFormatting sqref="K269">
    <cfRule type="containsBlanks" dxfId="421" priority="528">
      <formula>LEN(TRIM(K269))=0</formula>
    </cfRule>
  </conditionalFormatting>
  <conditionalFormatting sqref="K269">
    <cfRule type="containsText" dxfId="420" priority="526" operator="containsText" text="Yes">
      <formula>NOT(ISERROR(SEARCH("Yes",K269)))</formula>
    </cfRule>
    <cfRule type="containsText" dxfId="419" priority="527" operator="containsText" text="No">
      <formula>NOT(ISERROR(SEARCH("No",K269)))</formula>
    </cfRule>
  </conditionalFormatting>
  <conditionalFormatting sqref="N268 N270:N281">
    <cfRule type="containsText" dxfId="418" priority="513" operator="containsText" text="Y">
      <formula>NOT(ISERROR(SEARCH("Y",N268)))</formula>
    </cfRule>
  </conditionalFormatting>
  <conditionalFormatting sqref="N268 N270:N281">
    <cfRule type="containsText" dxfId="417" priority="511" operator="containsText" text="&quot;Yes&quot;">
      <formula>NOT(ISERROR(SEARCH("""Yes""",N268)))</formula>
    </cfRule>
    <cfRule type="containsText" dxfId="416" priority="512" operator="containsText" text="&quot;No&quot;">
      <formula>NOT(ISERROR(SEARCH("""No""",N268)))</formula>
    </cfRule>
  </conditionalFormatting>
  <conditionalFormatting sqref="N268 N270:N281">
    <cfRule type="containsBlanks" dxfId="415" priority="510">
      <formula>LEN(TRIM(N268))=0</formula>
    </cfRule>
  </conditionalFormatting>
  <conditionalFormatting sqref="N268 N270:N281">
    <cfRule type="containsText" dxfId="414" priority="508" operator="containsText" text="Yes">
      <formula>NOT(ISERROR(SEARCH("Yes",N268)))</formula>
    </cfRule>
    <cfRule type="containsText" dxfId="413" priority="509" operator="containsText" text="No">
      <formula>NOT(ISERROR(SEARCH("No",N268)))</formula>
    </cfRule>
  </conditionalFormatting>
  <conditionalFormatting sqref="N268 N270:N281">
    <cfRule type="notContainsBlanks" dxfId="412" priority="505">
      <formula>LEN(TRIM(N268))&gt;0</formula>
    </cfRule>
    <cfRule type="containsText" dxfId="411" priority="506" operator="containsText" text="No">
      <formula>NOT(ISERROR(SEARCH("No",N268)))</formula>
    </cfRule>
    <cfRule type="containsText" dxfId="410" priority="507" operator="containsText" text="Confirm">
      <formula>NOT(ISERROR(SEARCH("Confirm",N268)))</formula>
    </cfRule>
  </conditionalFormatting>
  <conditionalFormatting sqref="N269">
    <cfRule type="notContainsBlanks" dxfId="409" priority="496">
      <formula>LEN(TRIM(N269))&gt;0</formula>
    </cfRule>
    <cfRule type="containsText" dxfId="408" priority="497" operator="containsText" text="No">
      <formula>NOT(ISERROR(SEARCH("No",N269)))</formula>
    </cfRule>
    <cfRule type="containsText" dxfId="407" priority="498" operator="containsText" text="Confirm">
      <formula>NOT(ISERROR(SEARCH("Confirm",N269)))</formula>
    </cfRule>
  </conditionalFormatting>
  <conditionalFormatting sqref="N269">
    <cfRule type="containsText" dxfId="406" priority="504" operator="containsText" text="Y">
      <formula>NOT(ISERROR(SEARCH("Y",N269)))</formula>
    </cfRule>
  </conditionalFormatting>
  <conditionalFormatting sqref="N269">
    <cfRule type="containsText" dxfId="405" priority="502" operator="containsText" text="&quot;Yes&quot;">
      <formula>NOT(ISERROR(SEARCH("""Yes""",N269)))</formula>
    </cfRule>
    <cfRule type="containsText" dxfId="404" priority="503" operator="containsText" text="&quot;No&quot;">
      <formula>NOT(ISERROR(SEARCH("""No""",N269)))</formula>
    </cfRule>
  </conditionalFormatting>
  <conditionalFormatting sqref="N269">
    <cfRule type="containsBlanks" dxfId="403" priority="501">
      <formula>LEN(TRIM(N269))=0</formula>
    </cfRule>
  </conditionalFormatting>
  <conditionalFormatting sqref="N269">
    <cfRule type="containsText" dxfId="402" priority="499" operator="containsText" text="Yes">
      <formula>NOT(ISERROR(SEARCH("Yes",N269)))</formula>
    </cfRule>
    <cfRule type="containsText" dxfId="401" priority="500" operator="containsText" text="No">
      <formula>NOT(ISERROR(SEARCH("No",N269)))</formula>
    </cfRule>
  </conditionalFormatting>
  <conditionalFormatting sqref="H203">
    <cfRule type="containsText" dxfId="400" priority="486" operator="containsText" text="Y">
      <formula>NOT(ISERROR(SEARCH("Y",H203)))</formula>
    </cfRule>
  </conditionalFormatting>
  <conditionalFormatting sqref="H203">
    <cfRule type="containsText" dxfId="399" priority="484" operator="containsText" text="&quot;Yes&quot;">
      <formula>NOT(ISERROR(SEARCH("""Yes""",H203)))</formula>
    </cfRule>
    <cfRule type="containsText" dxfId="398" priority="485" operator="containsText" text="&quot;No&quot;">
      <formula>NOT(ISERROR(SEARCH("""No""",H203)))</formula>
    </cfRule>
  </conditionalFormatting>
  <conditionalFormatting sqref="H203">
    <cfRule type="containsBlanks" dxfId="397" priority="483">
      <formula>LEN(TRIM(H203))=0</formula>
    </cfRule>
  </conditionalFormatting>
  <conditionalFormatting sqref="H204">
    <cfRule type="containsText" dxfId="396" priority="482" operator="containsText" text="Y">
      <formula>NOT(ISERROR(SEARCH("Y",H204)))</formula>
    </cfRule>
  </conditionalFormatting>
  <conditionalFormatting sqref="H204">
    <cfRule type="containsText" dxfId="395" priority="480" operator="containsText" text="&quot;Yes&quot;">
      <formula>NOT(ISERROR(SEARCH("""Yes""",H204)))</formula>
    </cfRule>
    <cfRule type="containsText" dxfId="394" priority="481" operator="containsText" text="&quot;No&quot;">
      <formula>NOT(ISERROR(SEARCH("""No""",H204)))</formula>
    </cfRule>
  </conditionalFormatting>
  <conditionalFormatting sqref="H204">
    <cfRule type="containsBlanks" dxfId="393" priority="479">
      <formula>LEN(TRIM(H204))=0</formula>
    </cfRule>
  </conditionalFormatting>
  <conditionalFormatting sqref="H202">
    <cfRule type="containsText" dxfId="392" priority="474" operator="containsText" text="Y">
      <formula>NOT(ISERROR(SEARCH("Y",H202)))</formula>
    </cfRule>
  </conditionalFormatting>
  <conditionalFormatting sqref="H202">
    <cfRule type="containsText" dxfId="391" priority="472" operator="containsText" text="&quot;Yes&quot;">
      <formula>NOT(ISERROR(SEARCH("""Yes""",H202)))</formula>
    </cfRule>
    <cfRule type="containsText" dxfId="390" priority="473" operator="containsText" text="&quot;No&quot;">
      <formula>NOT(ISERROR(SEARCH("""No""",H202)))</formula>
    </cfRule>
  </conditionalFormatting>
  <conditionalFormatting sqref="H202">
    <cfRule type="containsBlanks" dxfId="389" priority="471">
      <formula>LEN(TRIM(H202))=0</formula>
    </cfRule>
  </conditionalFormatting>
  <conditionalFormatting sqref="H201">
    <cfRule type="containsText" dxfId="388" priority="470" operator="containsText" text="Y">
      <formula>NOT(ISERROR(SEARCH("Y",H201)))</formula>
    </cfRule>
  </conditionalFormatting>
  <conditionalFormatting sqref="H201">
    <cfRule type="containsText" dxfId="387" priority="468" operator="containsText" text="&quot;Yes&quot;">
      <formula>NOT(ISERROR(SEARCH("""Yes""",H201)))</formula>
    </cfRule>
    <cfRule type="containsText" dxfId="386" priority="469" operator="containsText" text="&quot;No&quot;">
      <formula>NOT(ISERROR(SEARCH("""No""",H201)))</formula>
    </cfRule>
  </conditionalFormatting>
  <conditionalFormatting sqref="H201">
    <cfRule type="containsBlanks" dxfId="385" priority="467">
      <formula>LEN(TRIM(H201))=0</formula>
    </cfRule>
  </conditionalFormatting>
  <conditionalFormatting sqref="H205">
    <cfRule type="containsBlanks" dxfId="384" priority="462">
      <formula>LEN(TRIM(H205))=0</formula>
    </cfRule>
  </conditionalFormatting>
  <conditionalFormatting sqref="H205">
    <cfRule type="notContainsBlanks" dxfId="383" priority="461">
      <formula>LEN(TRIM(H205))&gt;0</formula>
    </cfRule>
  </conditionalFormatting>
  <conditionalFormatting sqref="B237:B248">
    <cfRule type="containsText" dxfId="382" priority="458" operator="containsText" text="Source">
      <formula>NOT(ISERROR(SEARCH("Source",B237)))</formula>
    </cfRule>
    <cfRule type="containsText" dxfId="381" priority="459" operator="containsText" text="Yes">
      <formula>NOT(ISERROR(SEARCH("Yes",B237)))</formula>
    </cfRule>
    <cfRule type="containsText" dxfId="380" priority="460" operator="containsText" text="No">
      <formula>NOT(ISERROR(SEARCH("No",B237)))</formula>
    </cfRule>
  </conditionalFormatting>
  <conditionalFormatting sqref="H237:H248">
    <cfRule type="containsText" dxfId="379" priority="456" operator="containsText" text="Yes">
      <formula>NOT(ISERROR(SEARCH("Yes",H237)))</formula>
    </cfRule>
    <cfRule type="containsText" dxfId="378" priority="457" operator="containsText" text="No">
      <formula>NOT(ISERROR(SEARCH("No",H237)))</formula>
    </cfRule>
  </conditionalFormatting>
  <conditionalFormatting sqref="H237:H248">
    <cfRule type="notContainsBlanks" dxfId="377" priority="453">
      <formula>LEN(TRIM(H237))&gt;0</formula>
    </cfRule>
    <cfRule type="containsText" dxfId="376" priority="454" operator="containsText" text="No">
      <formula>NOT(ISERROR(SEARCH("No",H237)))</formula>
    </cfRule>
    <cfRule type="containsText" dxfId="375" priority="455" operator="containsText" text="Confirm">
      <formula>NOT(ISERROR(SEARCH("Confirm",H237)))</formula>
    </cfRule>
  </conditionalFormatting>
  <conditionalFormatting sqref="H248">
    <cfRule type="containsText" dxfId="374" priority="444" operator="containsText" text="Y">
      <formula>NOT(ISERROR(SEARCH("Y",H248)))</formula>
    </cfRule>
  </conditionalFormatting>
  <conditionalFormatting sqref="H248">
    <cfRule type="containsText" dxfId="373" priority="442" operator="containsText" text="&quot;Yes&quot;">
      <formula>NOT(ISERROR(SEARCH("""Yes""",H248)))</formula>
    </cfRule>
    <cfRule type="containsText" dxfId="372" priority="443" operator="containsText" text="&quot;No&quot;">
      <formula>NOT(ISERROR(SEARCH("""No""",H248)))</formula>
    </cfRule>
  </conditionalFormatting>
  <conditionalFormatting sqref="H248">
    <cfRule type="containsBlanks" dxfId="371" priority="441">
      <formula>LEN(TRIM(H248))=0</formula>
    </cfRule>
  </conditionalFormatting>
  <conditionalFormatting sqref="B248">
    <cfRule type="containsText" dxfId="370" priority="438" operator="containsText" text="Source">
      <formula>NOT(ISERROR(SEARCH("Source",B248)))</formula>
    </cfRule>
    <cfRule type="containsText" dxfId="369" priority="439" operator="containsText" text="Yes">
      <formula>NOT(ISERROR(SEARCH("Yes",B248)))</formula>
    </cfRule>
    <cfRule type="containsText" dxfId="368" priority="440" operator="containsText" text="No">
      <formula>NOT(ISERROR(SEARCH("No",B248)))</formula>
    </cfRule>
  </conditionalFormatting>
  <conditionalFormatting sqref="B238:B247">
    <cfRule type="containsText" dxfId="367" priority="435" operator="containsText" text="Source">
      <formula>NOT(ISERROR(SEARCH("Source",B238)))</formula>
    </cfRule>
    <cfRule type="containsText" dxfId="366" priority="436" operator="containsText" text="Yes">
      <formula>NOT(ISERROR(SEARCH("Yes",B238)))</formula>
    </cfRule>
    <cfRule type="containsText" dxfId="365" priority="437" operator="containsText" text="No">
      <formula>NOT(ISERROR(SEARCH("No",B238)))</formula>
    </cfRule>
  </conditionalFormatting>
  <conditionalFormatting sqref="B262">
    <cfRule type="containsText" dxfId="364" priority="432" operator="containsText" text="Source">
      <formula>NOT(ISERROR(SEARCH("Source",B262)))</formula>
    </cfRule>
    <cfRule type="containsText" dxfId="363" priority="433" operator="containsText" text="Yes">
      <formula>NOT(ISERROR(SEARCH("Yes",B262)))</formula>
    </cfRule>
    <cfRule type="containsText" dxfId="362" priority="434" operator="containsText" text="No">
      <formula>NOT(ISERROR(SEARCH("No",B262)))</formula>
    </cfRule>
  </conditionalFormatting>
  <conditionalFormatting sqref="B249">
    <cfRule type="containsText" dxfId="361" priority="412" operator="containsText" text="Source">
      <formula>NOT(ISERROR(SEARCH("Source",B249)))</formula>
    </cfRule>
    <cfRule type="containsText" dxfId="360" priority="413" operator="containsText" text="Yes">
      <formula>NOT(ISERROR(SEARCH("Yes",B249)))</formula>
    </cfRule>
    <cfRule type="containsText" dxfId="359" priority="414" operator="containsText" text="No">
      <formula>NOT(ISERROR(SEARCH("No",B249)))</formula>
    </cfRule>
  </conditionalFormatting>
  <conditionalFormatting sqref="B249">
    <cfRule type="containsText" dxfId="358" priority="418" operator="containsText" text="Source">
      <formula>NOT(ISERROR(SEARCH("Source",B249)))</formula>
    </cfRule>
    <cfRule type="containsText" dxfId="357" priority="419" operator="containsText" text="Yes">
      <formula>NOT(ISERROR(SEARCH("Yes",B249)))</formula>
    </cfRule>
    <cfRule type="containsText" dxfId="356" priority="420" operator="containsText" text="No">
      <formula>NOT(ISERROR(SEARCH("No",B249)))</formula>
    </cfRule>
  </conditionalFormatting>
  <conditionalFormatting sqref="B249">
    <cfRule type="containsText" dxfId="355" priority="415" operator="containsText" text="Source">
      <formula>NOT(ISERROR(SEARCH("Source",B249)))</formula>
    </cfRule>
    <cfRule type="containsText" dxfId="354" priority="416" operator="containsText" text="Yes">
      <formula>NOT(ISERROR(SEARCH("Yes",B249)))</formula>
    </cfRule>
    <cfRule type="containsText" dxfId="353" priority="417" operator="containsText" text="No">
      <formula>NOT(ISERROR(SEARCH("No",B249)))</formula>
    </cfRule>
  </conditionalFormatting>
  <conditionalFormatting sqref="B252">
    <cfRule type="containsText" dxfId="352" priority="409" operator="containsText" text="Source">
      <formula>NOT(ISERROR(SEARCH("Source",B252)))</formula>
    </cfRule>
    <cfRule type="containsText" dxfId="351" priority="410" operator="containsText" text="Yes">
      <formula>NOT(ISERROR(SEARCH("Yes",B252)))</formula>
    </cfRule>
    <cfRule type="containsText" dxfId="350" priority="411" operator="containsText" text="No">
      <formula>NOT(ISERROR(SEARCH("No",B252)))</formula>
    </cfRule>
  </conditionalFormatting>
  <conditionalFormatting sqref="H252">
    <cfRule type="containsText" dxfId="349" priority="407" operator="containsText" text="Yes">
      <formula>NOT(ISERROR(SEARCH("Yes",H252)))</formula>
    </cfRule>
    <cfRule type="containsText" dxfId="348" priority="408" operator="containsText" text="No">
      <formula>NOT(ISERROR(SEARCH("No",H252)))</formula>
    </cfRule>
  </conditionalFormatting>
  <conditionalFormatting sqref="H252">
    <cfRule type="notContainsBlanks" dxfId="347" priority="404">
      <formula>LEN(TRIM(H252))&gt;0</formula>
    </cfRule>
    <cfRule type="containsText" dxfId="346" priority="405" operator="containsText" text="No">
      <formula>NOT(ISERROR(SEARCH("No",H252)))</formula>
    </cfRule>
    <cfRule type="containsText" dxfId="345" priority="406" operator="containsText" text="Confirm">
      <formula>NOT(ISERROR(SEARCH("Confirm",H252)))</formula>
    </cfRule>
  </conditionalFormatting>
  <conditionalFormatting sqref="H252">
    <cfRule type="containsText" dxfId="344" priority="403" operator="containsText" text="Y">
      <formula>NOT(ISERROR(SEARCH("Y",H252)))</formula>
    </cfRule>
  </conditionalFormatting>
  <conditionalFormatting sqref="H252">
    <cfRule type="containsText" dxfId="343" priority="401" operator="containsText" text="&quot;Yes&quot;">
      <formula>NOT(ISERROR(SEARCH("""Yes""",H252)))</formula>
    </cfRule>
    <cfRule type="containsText" dxfId="342" priority="402" operator="containsText" text="&quot;No&quot;">
      <formula>NOT(ISERROR(SEARCH("""No""",H252)))</formula>
    </cfRule>
  </conditionalFormatting>
  <conditionalFormatting sqref="H252">
    <cfRule type="containsBlanks" dxfId="341" priority="400">
      <formula>LEN(TRIM(H252))=0</formula>
    </cfRule>
  </conditionalFormatting>
  <conditionalFormatting sqref="H252">
    <cfRule type="containsText" dxfId="340" priority="398" operator="containsText" text="Yes">
      <formula>NOT(ISERROR(SEARCH("Yes",H252)))</formula>
    </cfRule>
    <cfRule type="containsText" dxfId="339" priority="399" operator="containsText" text="No">
      <formula>NOT(ISERROR(SEARCH("No",H252)))</formula>
    </cfRule>
  </conditionalFormatting>
  <conditionalFormatting sqref="H252">
    <cfRule type="notContainsBlanks" dxfId="338" priority="395">
      <formula>LEN(TRIM(H252))&gt;0</formula>
    </cfRule>
    <cfRule type="containsText" dxfId="337" priority="396" operator="containsText" text="No">
      <formula>NOT(ISERROR(SEARCH("No",H252)))</formula>
    </cfRule>
    <cfRule type="containsText" dxfId="336" priority="397" operator="containsText" text="Confirm">
      <formula>NOT(ISERROR(SEARCH("Confirm",H252)))</formula>
    </cfRule>
  </conditionalFormatting>
  <conditionalFormatting sqref="B266">
    <cfRule type="containsText" dxfId="335" priority="383" operator="containsText" text="Source">
      <formula>NOT(ISERROR(SEARCH("Source",B266)))</formula>
    </cfRule>
    <cfRule type="containsText" dxfId="334" priority="384" operator="containsText" text="Yes">
      <formula>NOT(ISERROR(SEARCH("Yes",B266)))</formula>
    </cfRule>
    <cfRule type="containsText" dxfId="333" priority="385" operator="containsText" text="No">
      <formula>NOT(ISERROR(SEARCH("No",B266)))</formula>
    </cfRule>
  </conditionalFormatting>
  <conditionalFormatting sqref="B290">
    <cfRule type="containsText" dxfId="332" priority="380" operator="containsText" text="Source">
      <formula>NOT(ISERROR(SEARCH("Source",B290)))</formula>
    </cfRule>
    <cfRule type="containsText" dxfId="331" priority="381" operator="containsText" text="Yes">
      <formula>NOT(ISERROR(SEARCH("Yes",B290)))</formula>
    </cfRule>
    <cfRule type="containsText" dxfId="330" priority="382" operator="containsText" text="No">
      <formula>NOT(ISERROR(SEARCH("No",B290)))</formula>
    </cfRule>
  </conditionalFormatting>
  <conditionalFormatting sqref="K298:K304">
    <cfRule type="containsText" dxfId="329" priority="367" operator="containsText" text="Y">
      <formula>NOT(ISERROR(SEARCH("Y",K298)))</formula>
    </cfRule>
  </conditionalFormatting>
  <conditionalFormatting sqref="K298:K304">
    <cfRule type="containsText" dxfId="328" priority="365" operator="containsText" text="&quot;Yes&quot;">
      <formula>NOT(ISERROR(SEARCH("""Yes""",K298)))</formula>
    </cfRule>
    <cfRule type="containsText" dxfId="327" priority="366" operator="containsText" text="&quot;No&quot;">
      <formula>NOT(ISERROR(SEARCH("""No""",K298)))</formula>
    </cfRule>
  </conditionalFormatting>
  <conditionalFormatting sqref="K298:K304">
    <cfRule type="containsBlanks" dxfId="326" priority="364">
      <formula>LEN(TRIM(K298))=0</formula>
    </cfRule>
  </conditionalFormatting>
  <conditionalFormatting sqref="K298:K304">
    <cfRule type="containsText" dxfId="325" priority="362" operator="containsText" text="Yes">
      <formula>NOT(ISERROR(SEARCH("Yes",K298)))</formula>
    </cfRule>
    <cfRule type="containsText" dxfId="324" priority="363" operator="containsText" text="No">
      <formula>NOT(ISERROR(SEARCH("No",K298)))</formula>
    </cfRule>
  </conditionalFormatting>
  <conditionalFormatting sqref="K298:K304">
    <cfRule type="notContainsBlanks" dxfId="323" priority="359">
      <formula>LEN(TRIM(K298))&gt;0</formula>
    </cfRule>
    <cfRule type="containsText" dxfId="322" priority="360" operator="containsText" text="No">
      <formula>NOT(ISERROR(SEARCH("No",K298)))</formula>
    </cfRule>
    <cfRule type="containsText" dxfId="321" priority="361" operator="containsText" text="Confirm">
      <formula>NOT(ISERROR(SEARCH("Confirm",K298)))</formula>
    </cfRule>
  </conditionalFormatting>
  <conditionalFormatting sqref="L301:L302">
    <cfRule type="notContainsBlanks" dxfId="320" priority="341">
      <formula>LEN(TRIM(L301))&gt;0</formula>
    </cfRule>
    <cfRule type="containsText" dxfId="319" priority="342" operator="containsText" text="No">
      <formula>NOT(ISERROR(SEARCH("No",L301)))</formula>
    </cfRule>
    <cfRule type="containsText" dxfId="318" priority="343" operator="containsText" text="Confirm">
      <formula>NOT(ISERROR(SEARCH("Confirm",L301)))</formula>
    </cfRule>
  </conditionalFormatting>
  <conditionalFormatting sqref="L298:L299">
    <cfRule type="containsText" dxfId="317" priority="358" operator="containsText" text="Y">
      <formula>NOT(ISERROR(SEARCH("Y",L298)))</formula>
    </cfRule>
  </conditionalFormatting>
  <conditionalFormatting sqref="L298:L299">
    <cfRule type="containsText" dxfId="316" priority="356" operator="containsText" text="&quot;Yes&quot;">
      <formula>NOT(ISERROR(SEARCH("""Yes""",L298)))</formula>
    </cfRule>
    <cfRule type="containsText" dxfId="315" priority="357" operator="containsText" text="&quot;No&quot;">
      <formula>NOT(ISERROR(SEARCH("""No""",L298)))</formula>
    </cfRule>
  </conditionalFormatting>
  <conditionalFormatting sqref="L298:L299">
    <cfRule type="containsBlanks" dxfId="314" priority="355">
      <formula>LEN(TRIM(L298))=0</formula>
    </cfRule>
  </conditionalFormatting>
  <conditionalFormatting sqref="L298:L299">
    <cfRule type="containsText" dxfId="313" priority="353" operator="containsText" text="Yes">
      <formula>NOT(ISERROR(SEARCH("Yes",L298)))</formula>
    </cfRule>
    <cfRule type="containsText" dxfId="312" priority="354" operator="containsText" text="No">
      <formula>NOT(ISERROR(SEARCH("No",L298)))</formula>
    </cfRule>
  </conditionalFormatting>
  <conditionalFormatting sqref="L298:L299">
    <cfRule type="notContainsBlanks" dxfId="311" priority="350">
      <formula>LEN(TRIM(L298))&gt;0</formula>
    </cfRule>
    <cfRule type="containsText" dxfId="310" priority="351" operator="containsText" text="No">
      <formula>NOT(ISERROR(SEARCH("No",L298)))</formula>
    </cfRule>
    <cfRule type="containsText" dxfId="309" priority="352" operator="containsText" text="Confirm">
      <formula>NOT(ISERROR(SEARCH("Confirm",L298)))</formula>
    </cfRule>
  </conditionalFormatting>
  <conditionalFormatting sqref="L301:L302">
    <cfRule type="containsText" dxfId="308" priority="349" operator="containsText" text="Y">
      <formula>NOT(ISERROR(SEARCH("Y",L301)))</formula>
    </cfRule>
  </conditionalFormatting>
  <conditionalFormatting sqref="L301:L302">
    <cfRule type="containsText" dxfId="307" priority="347" operator="containsText" text="&quot;Yes&quot;">
      <formula>NOT(ISERROR(SEARCH("""Yes""",L301)))</formula>
    </cfRule>
    <cfRule type="containsText" dxfId="306" priority="348" operator="containsText" text="&quot;No&quot;">
      <formula>NOT(ISERROR(SEARCH("""No""",L301)))</formula>
    </cfRule>
  </conditionalFormatting>
  <conditionalFormatting sqref="L301:L302">
    <cfRule type="containsBlanks" dxfId="305" priority="346">
      <formula>LEN(TRIM(L301))=0</formula>
    </cfRule>
  </conditionalFormatting>
  <conditionalFormatting sqref="L301:L302">
    <cfRule type="containsText" dxfId="304" priority="344" operator="containsText" text="Yes">
      <formula>NOT(ISERROR(SEARCH("Yes",L301)))</formula>
    </cfRule>
    <cfRule type="containsText" dxfId="303" priority="345" operator="containsText" text="No">
      <formula>NOT(ISERROR(SEARCH("No",L301)))</formula>
    </cfRule>
  </conditionalFormatting>
  <conditionalFormatting sqref="K307:K313">
    <cfRule type="containsText" dxfId="302" priority="337" operator="containsText" text="Y">
      <formula>NOT(ISERROR(SEARCH("Y",K307)))</formula>
    </cfRule>
  </conditionalFormatting>
  <conditionalFormatting sqref="K307:K313">
    <cfRule type="containsText" dxfId="301" priority="335" operator="containsText" text="&quot;Yes&quot;">
      <formula>NOT(ISERROR(SEARCH("""Yes""",K307)))</formula>
    </cfRule>
    <cfRule type="containsText" dxfId="300" priority="336" operator="containsText" text="&quot;No&quot;">
      <formula>NOT(ISERROR(SEARCH("""No""",K307)))</formula>
    </cfRule>
  </conditionalFormatting>
  <conditionalFormatting sqref="K307:K313">
    <cfRule type="containsBlanks" dxfId="299" priority="334">
      <formula>LEN(TRIM(K307))=0</formula>
    </cfRule>
  </conditionalFormatting>
  <conditionalFormatting sqref="K307:K313">
    <cfRule type="containsText" dxfId="298" priority="332" operator="containsText" text="Yes">
      <formula>NOT(ISERROR(SEARCH("Yes",K307)))</formula>
    </cfRule>
    <cfRule type="containsText" dxfId="297" priority="333" operator="containsText" text="No">
      <formula>NOT(ISERROR(SEARCH("No",K307)))</formula>
    </cfRule>
  </conditionalFormatting>
  <conditionalFormatting sqref="K307:K313">
    <cfRule type="notContainsBlanks" dxfId="296" priority="329">
      <formula>LEN(TRIM(K307))&gt;0</formula>
    </cfRule>
    <cfRule type="containsText" dxfId="295" priority="330" operator="containsText" text="No">
      <formula>NOT(ISERROR(SEARCH("No",K307)))</formula>
    </cfRule>
    <cfRule type="containsText" dxfId="294" priority="331" operator="containsText" text="Confirm">
      <formula>NOT(ISERROR(SEARCH("Confirm",K307)))</formula>
    </cfRule>
  </conditionalFormatting>
  <conditionalFormatting sqref="L310:L311">
    <cfRule type="notContainsBlanks" dxfId="293" priority="311">
      <formula>LEN(TRIM(L310))&gt;0</formula>
    </cfRule>
    <cfRule type="containsText" dxfId="292" priority="312" operator="containsText" text="No">
      <formula>NOT(ISERROR(SEARCH("No",L310)))</formula>
    </cfRule>
    <cfRule type="containsText" dxfId="291" priority="313" operator="containsText" text="Confirm">
      <formula>NOT(ISERROR(SEARCH("Confirm",L310)))</formula>
    </cfRule>
  </conditionalFormatting>
  <conditionalFormatting sqref="L307:L308">
    <cfRule type="containsText" dxfId="290" priority="328" operator="containsText" text="Y">
      <formula>NOT(ISERROR(SEARCH("Y",L307)))</formula>
    </cfRule>
  </conditionalFormatting>
  <conditionalFormatting sqref="L307:L308">
    <cfRule type="containsText" dxfId="289" priority="326" operator="containsText" text="&quot;Yes&quot;">
      <formula>NOT(ISERROR(SEARCH("""Yes""",L307)))</formula>
    </cfRule>
    <cfRule type="containsText" dxfId="288" priority="327" operator="containsText" text="&quot;No&quot;">
      <formula>NOT(ISERROR(SEARCH("""No""",L307)))</formula>
    </cfRule>
  </conditionalFormatting>
  <conditionalFormatting sqref="L307:L308">
    <cfRule type="containsBlanks" dxfId="287" priority="325">
      <formula>LEN(TRIM(L307))=0</formula>
    </cfRule>
  </conditionalFormatting>
  <conditionalFormatting sqref="L307:L308">
    <cfRule type="containsText" dxfId="286" priority="323" operator="containsText" text="Yes">
      <formula>NOT(ISERROR(SEARCH("Yes",L307)))</formula>
    </cfRule>
    <cfRule type="containsText" dxfId="285" priority="324" operator="containsText" text="No">
      <formula>NOT(ISERROR(SEARCH("No",L307)))</formula>
    </cfRule>
  </conditionalFormatting>
  <conditionalFormatting sqref="L307:L308">
    <cfRule type="notContainsBlanks" dxfId="284" priority="320">
      <formula>LEN(TRIM(L307))&gt;0</formula>
    </cfRule>
    <cfRule type="containsText" dxfId="283" priority="321" operator="containsText" text="No">
      <formula>NOT(ISERROR(SEARCH("No",L307)))</formula>
    </cfRule>
    <cfRule type="containsText" dxfId="282" priority="322" operator="containsText" text="Confirm">
      <formula>NOT(ISERROR(SEARCH("Confirm",L307)))</formula>
    </cfRule>
  </conditionalFormatting>
  <conditionalFormatting sqref="L310:L311">
    <cfRule type="containsText" dxfId="281" priority="319" operator="containsText" text="Y">
      <formula>NOT(ISERROR(SEARCH("Y",L310)))</formula>
    </cfRule>
  </conditionalFormatting>
  <conditionalFormatting sqref="L310:L311">
    <cfRule type="containsText" dxfId="280" priority="317" operator="containsText" text="&quot;Yes&quot;">
      <formula>NOT(ISERROR(SEARCH("""Yes""",L310)))</formula>
    </cfRule>
    <cfRule type="containsText" dxfId="279" priority="318" operator="containsText" text="&quot;No&quot;">
      <formula>NOT(ISERROR(SEARCH("""No""",L310)))</formula>
    </cfRule>
  </conditionalFormatting>
  <conditionalFormatting sqref="L310:L311">
    <cfRule type="containsBlanks" dxfId="278" priority="316">
      <formula>LEN(TRIM(L310))=0</formula>
    </cfRule>
  </conditionalFormatting>
  <conditionalFormatting sqref="L310:L311">
    <cfRule type="containsText" dxfId="277" priority="314" operator="containsText" text="Yes">
      <formula>NOT(ISERROR(SEARCH("Yes",L310)))</formula>
    </cfRule>
    <cfRule type="containsText" dxfId="276" priority="315" operator="containsText" text="No">
      <formula>NOT(ISERROR(SEARCH("No",L310)))</formula>
    </cfRule>
  </conditionalFormatting>
  <conditionalFormatting sqref="B306:B314">
    <cfRule type="containsText" dxfId="275" priority="308" operator="containsText" text="Source">
      <formula>NOT(ISERROR(SEARCH("Source",B306)))</formula>
    </cfRule>
    <cfRule type="containsText" dxfId="274" priority="309" operator="containsText" text="Yes">
      <formula>NOT(ISERROR(SEARCH("Yes",B306)))</formula>
    </cfRule>
    <cfRule type="containsText" dxfId="273" priority="310" operator="containsText" text="No">
      <formula>NOT(ISERROR(SEARCH("No",B306)))</formula>
    </cfRule>
  </conditionalFormatting>
  <conditionalFormatting sqref="H250">
    <cfRule type="containsText" dxfId="272" priority="306" operator="containsText" text="Yes">
      <formula>NOT(ISERROR(SEARCH("Yes",H250)))</formula>
    </cfRule>
    <cfRule type="containsText" dxfId="271" priority="307" operator="containsText" text="No">
      <formula>NOT(ISERROR(SEARCH("No",H250)))</formula>
    </cfRule>
  </conditionalFormatting>
  <conditionalFormatting sqref="H250">
    <cfRule type="notContainsBlanks" dxfId="270" priority="303">
      <formula>LEN(TRIM(H250))&gt;0</formula>
    </cfRule>
    <cfRule type="containsText" dxfId="269" priority="304" operator="containsText" text="No">
      <formula>NOT(ISERROR(SEARCH("No",H250)))</formula>
    </cfRule>
    <cfRule type="containsText" dxfId="268" priority="305" operator="containsText" text="Confirm">
      <formula>NOT(ISERROR(SEARCH("Confirm",H250)))</formula>
    </cfRule>
  </conditionalFormatting>
  <conditionalFormatting sqref="H250">
    <cfRule type="containsText" dxfId="267" priority="302" operator="containsText" text="Y">
      <formula>NOT(ISERROR(SEARCH("Y",H250)))</formula>
    </cfRule>
  </conditionalFormatting>
  <conditionalFormatting sqref="H250">
    <cfRule type="containsText" dxfId="266" priority="300" operator="containsText" text="&quot;Yes&quot;">
      <formula>NOT(ISERROR(SEARCH("""Yes""",H250)))</formula>
    </cfRule>
    <cfRule type="containsText" dxfId="265" priority="301" operator="containsText" text="&quot;No&quot;">
      <formula>NOT(ISERROR(SEARCH("""No""",H250)))</formula>
    </cfRule>
  </conditionalFormatting>
  <conditionalFormatting sqref="H250">
    <cfRule type="containsBlanks" dxfId="264" priority="299">
      <formula>LEN(TRIM(H250))=0</formula>
    </cfRule>
  </conditionalFormatting>
  <conditionalFormatting sqref="H250">
    <cfRule type="containsText" dxfId="263" priority="297" operator="containsText" text="Yes">
      <formula>NOT(ISERROR(SEARCH("Yes",H250)))</formula>
    </cfRule>
    <cfRule type="containsText" dxfId="262" priority="298" operator="containsText" text="No">
      <formula>NOT(ISERROR(SEARCH("No",H250)))</formula>
    </cfRule>
  </conditionalFormatting>
  <conditionalFormatting sqref="H250">
    <cfRule type="notContainsBlanks" dxfId="261" priority="294">
      <formula>LEN(TRIM(H250))&gt;0</formula>
    </cfRule>
    <cfRule type="containsText" dxfId="260" priority="295" operator="containsText" text="No">
      <formula>NOT(ISERROR(SEARCH("No",H250)))</formula>
    </cfRule>
    <cfRule type="containsText" dxfId="259" priority="296" operator="containsText" text="Confirm">
      <formula>NOT(ISERROR(SEARCH("Confirm",H250)))</formula>
    </cfRule>
  </conditionalFormatting>
  <conditionalFormatting sqref="H251">
    <cfRule type="containsText" dxfId="258" priority="292" operator="containsText" text="Yes">
      <formula>NOT(ISERROR(SEARCH("Yes",H251)))</formula>
    </cfRule>
    <cfRule type="containsText" dxfId="257" priority="293" operator="containsText" text="No">
      <formula>NOT(ISERROR(SEARCH("No",H251)))</formula>
    </cfRule>
  </conditionalFormatting>
  <conditionalFormatting sqref="H251">
    <cfRule type="notContainsBlanks" dxfId="256" priority="289">
      <formula>LEN(TRIM(H251))&gt;0</formula>
    </cfRule>
    <cfRule type="containsText" dxfId="255" priority="290" operator="containsText" text="No">
      <formula>NOT(ISERROR(SEARCH("No",H251)))</formula>
    </cfRule>
    <cfRule type="containsText" dxfId="254" priority="291" operator="containsText" text="Confirm">
      <formula>NOT(ISERROR(SEARCH("Confirm",H251)))</formula>
    </cfRule>
  </conditionalFormatting>
  <conditionalFormatting sqref="H251">
    <cfRule type="containsText" dxfId="253" priority="287" operator="containsText" text="Yes">
      <formula>NOT(ISERROR(SEARCH("Yes",H251)))</formula>
    </cfRule>
    <cfRule type="containsText" dxfId="252" priority="288" operator="containsText" text="No">
      <formula>NOT(ISERROR(SEARCH("No",H251)))</formula>
    </cfRule>
  </conditionalFormatting>
  <conditionalFormatting sqref="H251">
    <cfRule type="notContainsBlanks" dxfId="251" priority="284">
      <formula>LEN(TRIM(H251))&gt;0</formula>
    </cfRule>
    <cfRule type="containsText" dxfId="250" priority="285" operator="containsText" text="No">
      <formula>NOT(ISERROR(SEARCH("No",H251)))</formula>
    </cfRule>
    <cfRule type="containsText" dxfId="249" priority="286" operator="containsText" text="Confirm">
      <formula>NOT(ISERROR(SEARCH("Confirm",H251)))</formula>
    </cfRule>
  </conditionalFormatting>
  <conditionalFormatting sqref="H253">
    <cfRule type="containsText" dxfId="248" priority="282" operator="containsText" text="Yes">
      <formula>NOT(ISERROR(SEARCH("Yes",H253)))</formula>
    </cfRule>
    <cfRule type="containsText" dxfId="247" priority="283" operator="containsText" text="No">
      <formula>NOT(ISERROR(SEARCH("No",H253)))</formula>
    </cfRule>
  </conditionalFormatting>
  <conditionalFormatting sqref="H253">
    <cfRule type="notContainsBlanks" dxfId="246" priority="279">
      <formula>LEN(TRIM(H253))&gt;0</formula>
    </cfRule>
    <cfRule type="containsText" dxfId="245" priority="280" operator="containsText" text="No">
      <formula>NOT(ISERROR(SEARCH("No",H253)))</formula>
    </cfRule>
    <cfRule type="containsText" dxfId="244" priority="281" operator="containsText" text="Confirm">
      <formula>NOT(ISERROR(SEARCH("Confirm",H253)))</formula>
    </cfRule>
  </conditionalFormatting>
  <conditionalFormatting sqref="H253">
    <cfRule type="containsText" dxfId="243" priority="277" operator="containsText" text="Yes">
      <formula>NOT(ISERROR(SEARCH("Yes",H253)))</formula>
    </cfRule>
    <cfRule type="containsText" dxfId="242" priority="278" operator="containsText" text="No">
      <formula>NOT(ISERROR(SEARCH("No",H253)))</formula>
    </cfRule>
  </conditionalFormatting>
  <conditionalFormatting sqref="H253">
    <cfRule type="notContainsBlanks" dxfId="241" priority="274">
      <formula>LEN(TRIM(H253))&gt;0</formula>
    </cfRule>
    <cfRule type="containsText" dxfId="240" priority="275" operator="containsText" text="No">
      <formula>NOT(ISERROR(SEARCH("No",H253)))</formula>
    </cfRule>
    <cfRule type="containsText" dxfId="239" priority="276" operator="containsText" text="Confirm">
      <formula>NOT(ISERROR(SEARCH("Confirm",H253)))</formula>
    </cfRule>
  </conditionalFormatting>
  <conditionalFormatting sqref="H258:H259">
    <cfRule type="containsText" dxfId="238" priority="231" operator="containsText" text="Yes">
      <formula>NOT(ISERROR(SEARCH("Yes",H258)))</formula>
    </cfRule>
    <cfRule type="containsText" dxfId="237" priority="232" operator="containsText" text="No">
      <formula>NOT(ISERROR(SEARCH("No",H258)))</formula>
    </cfRule>
  </conditionalFormatting>
  <conditionalFormatting sqref="H258:H259">
    <cfRule type="notContainsBlanks" dxfId="236" priority="228">
      <formula>LEN(TRIM(H258))&gt;0</formula>
    </cfRule>
    <cfRule type="containsText" dxfId="235" priority="229" operator="containsText" text="No">
      <formula>NOT(ISERROR(SEARCH("No",H258)))</formula>
    </cfRule>
    <cfRule type="containsText" dxfId="234" priority="230" operator="containsText" text="Confirm">
      <formula>NOT(ISERROR(SEARCH("Confirm",H258)))</formula>
    </cfRule>
  </conditionalFormatting>
  <conditionalFormatting sqref="B251">
    <cfRule type="containsText" dxfId="233" priority="255" operator="containsText" text="Source">
      <formula>NOT(ISERROR(SEARCH("Source",B251)))</formula>
    </cfRule>
    <cfRule type="containsText" dxfId="232" priority="256" operator="containsText" text="Yes">
      <formula>NOT(ISERROR(SEARCH("Yes",B251)))</formula>
    </cfRule>
    <cfRule type="containsText" dxfId="231" priority="257" operator="containsText" text="No">
      <formula>NOT(ISERROR(SEARCH("No",B251)))</formula>
    </cfRule>
  </conditionalFormatting>
  <conditionalFormatting sqref="B251">
    <cfRule type="containsText" dxfId="230" priority="261" operator="containsText" text="Source">
      <formula>NOT(ISERROR(SEARCH("Source",B251)))</formula>
    </cfRule>
    <cfRule type="containsText" dxfId="229" priority="262" operator="containsText" text="Yes">
      <formula>NOT(ISERROR(SEARCH("Yes",B251)))</formula>
    </cfRule>
    <cfRule type="containsText" dxfId="228" priority="263" operator="containsText" text="No">
      <formula>NOT(ISERROR(SEARCH("No",B251)))</formula>
    </cfRule>
  </conditionalFormatting>
  <conditionalFormatting sqref="B251">
    <cfRule type="containsText" dxfId="227" priority="258" operator="containsText" text="Source">
      <formula>NOT(ISERROR(SEARCH("Source",B251)))</formula>
    </cfRule>
    <cfRule type="containsText" dxfId="226" priority="259" operator="containsText" text="Yes">
      <formula>NOT(ISERROR(SEARCH("Yes",B251)))</formula>
    </cfRule>
    <cfRule type="containsText" dxfId="225" priority="260" operator="containsText" text="No">
      <formula>NOT(ISERROR(SEARCH("No",B251)))</formula>
    </cfRule>
  </conditionalFormatting>
  <conditionalFormatting sqref="B253">
    <cfRule type="containsText" dxfId="224" priority="246" operator="containsText" text="Source">
      <formula>NOT(ISERROR(SEARCH("Source",B253)))</formula>
    </cfRule>
    <cfRule type="containsText" dxfId="223" priority="247" operator="containsText" text="Yes">
      <formula>NOT(ISERROR(SEARCH("Yes",B253)))</formula>
    </cfRule>
    <cfRule type="containsText" dxfId="222" priority="248" operator="containsText" text="No">
      <formula>NOT(ISERROR(SEARCH("No",B253)))</formula>
    </cfRule>
  </conditionalFormatting>
  <conditionalFormatting sqref="B253">
    <cfRule type="containsText" dxfId="221" priority="252" operator="containsText" text="Source">
      <formula>NOT(ISERROR(SEARCH("Source",B253)))</formula>
    </cfRule>
    <cfRule type="containsText" dxfId="220" priority="253" operator="containsText" text="Yes">
      <formula>NOT(ISERROR(SEARCH("Yes",B253)))</formula>
    </cfRule>
    <cfRule type="containsText" dxfId="219" priority="254" operator="containsText" text="No">
      <formula>NOT(ISERROR(SEARCH("No",B253)))</formula>
    </cfRule>
  </conditionalFormatting>
  <conditionalFormatting sqref="B253">
    <cfRule type="containsText" dxfId="218" priority="249" operator="containsText" text="Source">
      <formula>NOT(ISERROR(SEARCH("Source",B253)))</formula>
    </cfRule>
    <cfRule type="containsText" dxfId="217" priority="250" operator="containsText" text="Yes">
      <formula>NOT(ISERROR(SEARCH("Yes",B253)))</formula>
    </cfRule>
    <cfRule type="containsText" dxfId="216" priority="251" operator="containsText" text="No">
      <formula>NOT(ISERROR(SEARCH("No",B253)))</formula>
    </cfRule>
  </conditionalFormatting>
  <conditionalFormatting sqref="B257:B260">
    <cfRule type="containsText" dxfId="215" priority="237" operator="containsText" text="Source">
      <formula>NOT(ISERROR(SEARCH("Source",B257)))</formula>
    </cfRule>
    <cfRule type="containsText" dxfId="214" priority="238" operator="containsText" text="Yes">
      <formula>NOT(ISERROR(SEARCH("Yes",B257)))</formula>
    </cfRule>
    <cfRule type="containsText" dxfId="213" priority="239" operator="containsText" text="No">
      <formula>NOT(ISERROR(SEARCH("No",B257)))</formula>
    </cfRule>
  </conditionalFormatting>
  <conditionalFormatting sqref="B257:B260">
    <cfRule type="containsText" dxfId="212" priority="243" operator="containsText" text="Source">
      <formula>NOT(ISERROR(SEARCH("Source",B257)))</formula>
    </cfRule>
    <cfRule type="containsText" dxfId="211" priority="244" operator="containsText" text="Yes">
      <formula>NOT(ISERROR(SEARCH("Yes",B257)))</formula>
    </cfRule>
    <cfRule type="containsText" dxfId="210" priority="245" operator="containsText" text="No">
      <formula>NOT(ISERROR(SEARCH("No",B257)))</formula>
    </cfRule>
  </conditionalFormatting>
  <conditionalFormatting sqref="B257:B260">
    <cfRule type="containsText" dxfId="209" priority="240" operator="containsText" text="Source">
      <formula>NOT(ISERROR(SEARCH("Source",B257)))</formula>
    </cfRule>
    <cfRule type="containsText" dxfId="208" priority="241" operator="containsText" text="Yes">
      <formula>NOT(ISERROR(SEARCH("Yes",B257)))</formula>
    </cfRule>
    <cfRule type="containsText" dxfId="207" priority="242" operator="containsText" text="No">
      <formula>NOT(ISERROR(SEARCH("No",B257)))</formula>
    </cfRule>
  </conditionalFormatting>
  <conditionalFormatting sqref="H258:H259">
    <cfRule type="containsText" dxfId="206" priority="236" operator="containsText" text="Y">
      <formula>NOT(ISERROR(SEARCH("Y",H258)))</formula>
    </cfRule>
  </conditionalFormatting>
  <conditionalFormatting sqref="H258:H259">
    <cfRule type="containsText" dxfId="205" priority="234" operator="containsText" text="&quot;Yes&quot;">
      <formula>NOT(ISERROR(SEARCH("""Yes""",H258)))</formula>
    </cfRule>
    <cfRule type="containsText" dxfId="204" priority="235" operator="containsText" text="&quot;No&quot;">
      <formula>NOT(ISERROR(SEARCH("""No""",H258)))</formula>
    </cfRule>
  </conditionalFormatting>
  <conditionalFormatting sqref="H258:H259">
    <cfRule type="containsBlanks" dxfId="203" priority="233">
      <formula>LEN(TRIM(H258))=0</formula>
    </cfRule>
  </conditionalFormatting>
  <conditionalFormatting sqref="H128:H141">
    <cfRule type="notContainsBlanks" dxfId="202" priority="26">
      <formula>LEN(TRIM(H128))&gt;0</formula>
    </cfRule>
    <cfRule type="containsText" dxfId="201" priority="27" operator="containsText" text="No">
      <formula>NOT(ISERROR(SEARCH("No",H128)))</formula>
    </cfRule>
    <cfRule type="containsText" dxfId="200" priority="28" operator="containsText" text="Confirm">
      <formula>NOT(ISERROR(SEARCH("Confirm",H128)))</formula>
    </cfRule>
  </conditionalFormatting>
  <conditionalFormatting sqref="H43 H41">
    <cfRule type="containsText" dxfId="199" priority="199" operator="containsText" text="Y">
      <formula>NOT(ISERROR(SEARCH("Y",H41)))</formula>
    </cfRule>
  </conditionalFormatting>
  <conditionalFormatting sqref="H43 H41">
    <cfRule type="containsText" dxfId="198" priority="197" operator="containsText" text="&quot;Yes&quot;">
      <formula>NOT(ISERROR(SEARCH("""Yes""",H41)))</formula>
    </cfRule>
    <cfRule type="containsText" dxfId="197" priority="198" operator="containsText" text="&quot;No&quot;">
      <formula>NOT(ISERROR(SEARCH("""No""",H41)))</formula>
    </cfRule>
  </conditionalFormatting>
  <conditionalFormatting sqref="H43 H41">
    <cfRule type="containsBlanks" dxfId="196" priority="196">
      <formula>LEN(TRIM(H41))=0</formula>
    </cfRule>
  </conditionalFormatting>
  <conditionalFormatting sqref="H43 H41">
    <cfRule type="containsText" dxfId="195" priority="194" operator="containsText" text="Yes">
      <formula>NOT(ISERROR(SEARCH("Yes",H41)))</formula>
    </cfRule>
    <cfRule type="containsText" dxfId="194" priority="195" operator="containsText" text="No">
      <formula>NOT(ISERROR(SEARCH("No",H41)))</formula>
    </cfRule>
  </conditionalFormatting>
  <conditionalFormatting sqref="H43 H41">
    <cfRule type="notContainsBlanks" dxfId="193" priority="191">
      <formula>LEN(TRIM(H41))&gt;0</formula>
    </cfRule>
    <cfRule type="containsText" dxfId="192" priority="192" operator="containsText" text="No">
      <formula>NOT(ISERROR(SEARCH("No",H41)))</formula>
    </cfRule>
    <cfRule type="containsText" dxfId="191" priority="193" operator="containsText" text="Confirm">
      <formula>NOT(ISERROR(SEARCH("Confirm",H41)))</formula>
    </cfRule>
  </conditionalFormatting>
  <conditionalFormatting sqref="H77">
    <cfRule type="containsText" dxfId="190" priority="190" operator="containsText" text="Y">
      <formula>NOT(ISERROR(SEARCH("Y",H77)))</formula>
    </cfRule>
  </conditionalFormatting>
  <conditionalFormatting sqref="H77">
    <cfRule type="containsText" dxfId="189" priority="188" operator="containsText" text="&quot;Yes&quot;">
      <formula>NOT(ISERROR(SEARCH("""Yes""",H77)))</formula>
    </cfRule>
    <cfRule type="containsText" dxfId="188" priority="189" operator="containsText" text="&quot;No&quot;">
      <formula>NOT(ISERROR(SEARCH("""No""",H77)))</formula>
    </cfRule>
  </conditionalFormatting>
  <conditionalFormatting sqref="H77">
    <cfRule type="containsBlanks" dxfId="187" priority="187">
      <formula>LEN(TRIM(H77))=0</formula>
    </cfRule>
  </conditionalFormatting>
  <conditionalFormatting sqref="H77">
    <cfRule type="containsText" dxfId="186" priority="185" operator="containsText" text="Yes">
      <formula>NOT(ISERROR(SEARCH("Yes",H77)))</formula>
    </cfRule>
    <cfRule type="containsText" dxfId="185" priority="186" operator="containsText" text="No">
      <formula>NOT(ISERROR(SEARCH("No",H77)))</formula>
    </cfRule>
  </conditionalFormatting>
  <conditionalFormatting sqref="H77">
    <cfRule type="notContainsBlanks" dxfId="184" priority="182">
      <formula>LEN(TRIM(H77))&gt;0</formula>
    </cfRule>
    <cfRule type="containsText" dxfId="183" priority="183" operator="containsText" text="No">
      <formula>NOT(ISERROR(SEARCH("No",H77)))</formula>
    </cfRule>
    <cfRule type="containsText" dxfId="182" priority="184" operator="containsText" text="Confirm">
      <formula>NOT(ISERROR(SEARCH("Confirm",H77)))</formula>
    </cfRule>
  </conditionalFormatting>
  <conditionalFormatting sqref="H78">
    <cfRule type="containsText" dxfId="181" priority="181" operator="containsText" text="Y">
      <formula>NOT(ISERROR(SEARCH("Y",H78)))</formula>
    </cfRule>
  </conditionalFormatting>
  <conditionalFormatting sqref="H78">
    <cfRule type="containsText" dxfId="180" priority="179" operator="containsText" text="&quot;Yes&quot;">
      <formula>NOT(ISERROR(SEARCH("""Yes""",H78)))</formula>
    </cfRule>
    <cfRule type="containsText" dxfId="179" priority="180" operator="containsText" text="&quot;No&quot;">
      <formula>NOT(ISERROR(SEARCH("""No""",H78)))</formula>
    </cfRule>
  </conditionalFormatting>
  <conditionalFormatting sqref="H78">
    <cfRule type="containsBlanks" dxfId="178" priority="178">
      <formula>LEN(TRIM(H78))=0</formula>
    </cfRule>
  </conditionalFormatting>
  <conditionalFormatting sqref="H78">
    <cfRule type="containsText" dxfId="177" priority="176" operator="containsText" text="Yes">
      <formula>NOT(ISERROR(SEARCH("Yes",H78)))</formula>
    </cfRule>
    <cfRule type="containsText" dxfId="176" priority="177" operator="containsText" text="No">
      <formula>NOT(ISERROR(SEARCH("No",H78)))</formula>
    </cfRule>
  </conditionalFormatting>
  <conditionalFormatting sqref="H78">
    <cfRule type="notContainsBlanks" dxfId="175" priority="173">
      <formula>LEN(TRIM(H78))&gt;0</formula>
    </cfRule>
    <cfRule type="containsText" dxfId="174" priority="174" operator="containsText" text="No">
      <formula>NOT(ISERROR(SEARCH("No",H78)))</formula>
    </cfRule>
    <cfRule type="containsText" dxfId="173" priority="175" operator="containsText" text="Confirm">
      <formula>NOT(ISERROR(SEARCH("Confirm",H78)))</formula>
    </cfRule>
  </conditionalFormatting>
  <conditionalFormatting sqref="H79">
    <cfRule type="containsText" dxfId="172" priority="172" operator="containsText" text="Y">
      <formula>NOT(ISERROR(SEARCH("Y",H79)))</formula>
    </cfRule>
  </conditionalFormatting>
  <conditionalFormatting sqref="H79">
    <cfRule type="containsText" dxfId="171" priority="170" operator="containsText" text="&quot;Yes&quot;">
      <formula>NOT(ISERROR(SEARCH("""Yes""",H79)))</formula>
    </cfRule>
    <cfRule type="containsText" dxfId="170" priority="171" operator="containsText" text="&quot;No&quot;">
      <formula>NOT(ISERROR(SEARCH("""No""",H79)))</formula>
    </cfRule>
  </conditionalFormatting>
  <conditionalFormatting sqref="H79">
    <cfRule type="containsBlanks" dxfId="169" priority="169">
      <formula>LEN(TRIM(H79))=0</formula>
    </cfRule>
  </conditionalFormatting>
  <conditionalFormatting sqref="H79">
    <cfRule type="containsText" dxfId="168" priority="167" operator="containsText" text="Yes">
      <formula>NOT(ISERROR(SEARCH("Yes",H79)))</formula>
    </cfRule>
    <cfRule type="containsText" dxfId="167" priority="168" operator="containsText" text="No">
      <formula>NOT(ISERROR(SEARCH("No",H79)))</formula>
    </cfRule>
  </conditionalFormatting>
  <conditionalFormatting sqref="H79">
    <cfRule type="notContainsBlanks" dxfId="166" priority="164">
      <formula>LEN(TRIM(H79))&gt;0</formula>
    </cfRule>
    <cfRule type="containsText" dxfId="165" priority="165" operator="containsText" text="No">
      <formula>NOT(ISERROR(SEARCH("No",H79)))</formula>
    </cfRule>
    <cfRule type="containsText" dxfId="164" priority="166" operator="containsText" text="Confirm">
      <formula>NOT(ISERROR(SEARCH("Confirm",H79)))</formula>
    </cfRule>
  </conditionalFormatting>
  <conditionalFormatting sqref="H80">
    <cfRule type="containsText" dxfId="163" priority="163" operator="containsText" text="Y">
      <formula>NOT(ISERROR(SEARCH("Y",H80)))</formula>
    </cfRule>
  </conditionalFormatting>
  <conditionalFormatting sqref="H80">
    <cfRule type="containsText" dxfId="162" priority="161" operator="containsText" text="&quot;Yes&quot;">
      <formula>NOT(ISERROR(SEARCH("""Yes""",H80)))</formula>
    </cfRule>
    <cfRule type="containsText" dxfId="161" priority="162" operator="containsText" text="&quot;No&quot;">
      <formula>NOT(ISERROR(SEARCH("""No""",H80)))</formula>
    </cfRule>
  </conditionalFormatting>
  <conditionalFormatting sqref="H80">
    <cfRule type="containsBlanks" dxfId="160" priority="160">
      <formula>LEN(TRIM(H80))=0</formula>
    </cfRule>
  </conditionalFormatting>
  <conditionalFormatting sqref="H80">
    <cfRule type="containsText" dxfId="159" priority="158" operator="containsText" text="Yes">
      <formula>NOT(ISERROR(SEARCH("Yes",H80)))</formula>
    </cfRule>
    <cfRule type="containsText" dxfId="158" priority="159" operator="containsText" text="No">
      <formula>NOT(ISERROR(SEARCH("No",H80)))</formula>
    </cfRule>
  </conditionalFormatting>
  <conditionalFormatting sqref="H80">
    <cfRule type="notContainsBlanks" dxfId="157" priority="155">
      <formula>LEN(TRIM(H80))&gt;0</formula>
    </cfRule>
    <cfRule type="containsText" dxfId="156" priority="156" operator="containsText" text="No">
      <formula>NOT(ISERROR(SEARCH("No",H80)))</formula>
    </cfRule>
    <cfRule type="containsText" dxfId="155" priority="157" operator="containsText" text="Confirm">
      <formula>NOT(ISERROR(SEARCH("Confirm",H80)))</formula>
    </cfRule>
  </conditionalFormatting>
  <conditionalFormatting sqref="H85">
    <cfRule type="containsText" dxfId="154" priority="154" operator="containsText" text="Y">
      <formula>NOT(ISERROR(SEARCH("Y",H85)))</formula>
    </cfRule>
  </conditionalFormatting>
  <conditionalFormatting sqref="H85">
    <cfRule type="containsText" dxfId="153" priority="152" operator="containsText" text="&quot;Yes&quot;">
      <formula>NOT(ISERROR(SEARCH("""Yes""",H85)))</formula>
    </cfRule>
    <cfRule type="containsText" dxfId="152" priority="153" operator="containsText" text="&quot;No&quot;">
      <formula>NOT(ISERROR(SEARCH("""No""",H85)))</formula>
    </cfRule>
  </conditionalFormatting>
  <conditionalFormatting sqref="H85">
    <cfRule type="containsBlanks" dxfId="151" priority="151">
      <formula>LEN(TRIM(H85))=0</formula>
    </cfRule>
  </conditionalFormatting>
  <conditionalFormatting sqref="H85">
    <cfRule type="containsText" dxfId="150" priority="149" operator="containsText" text="Yes">
      <formula>NOT(ISERROR(SEARCH("Yes",H85)))</formula>
    </cfRule>
    <cfRule type="containsText" dxfId="149" priority="150" operator="containsText" text="No">
      <formula>NOT(ISERROR(SEARCH("No",H85)))</formula>
    </cfRule>
  </conditionalFormatting>
  <conditionalFormatting sqref="H85">
    <cfRule type="notContainsBlanks" dxfId="148" priority="146">
      <formula>LEN(TRIM(H85))&gt;0</formula>
    </cfRule>
    <cfRule type="containsText" dxfId="147" priority="147" operator="containsText" text="No">
      <formula>NOT(ISERROR(SEARCH("No",H85)))</formula>
    </cfRule>
    <cfRule type="containsText" dxfId="146" priority="148" operator="containsText" text="Confirm">
      <formula>NOT(ISERROR(SEARCH("Confirm",H85)))</formula>
    </cfRule>
  </conditionalFormatting>
  <conditionalFormatting sqref="H86">
    <cfRule type="containsText" dxfId="145" priority="145" operator="containsText" text="Y">
      <formula>NOT(ISERROR(SEARCH("Y",H86)))</formula>
    </cfRule>
  </conditionalFormatting>
  <conditionalFormatting sqref="H86">
    <cfRule type="containsText" dxfId="144" priority="143" operator="containsText" text="&quot;Yes&quot;">
      <formula>NOT(ISERROR(SEARCH("""Yes""",H86)))</formula>
    </cfRule>
    <cfRule type="containsText" dxfId="143" priority="144" operator="containsText" text="&quot;No&quot;">
      <formula>NOT(ISERROR(SEARCH("""No""",H86)))</formula>
    </cfRule>
  </conditionalFormatting>
  <conditionalFormatting sqref="H86">
    <cfRule type="containsBlanks" dxfId="142" priority="142">
      <formula>LEN(TRIM(H86))=0</formula>
    </cfRule>
  </conditionalFormatting>
  <conditionalFormatting sqref="H86">
    <cfRule type="containsText" dxfId="141" priority="140" operator="containsText" text="Yes">
      <formula>NOT(ISERROR(SEARCH("Yes",H86)))</formula>
    </cfRule>
    <cfRule type="containsText" dxfId="140" priority="141" operator="containsText" text="No">
      <formula>NOT(ISERROR(SEARCH("No",H86)))</formula>
    </cfRule>
  </conditionalFormatting>
  <conditionalFormatting sqref="H86">
    <cfRule type="notContainsBlanks" dxfId="139" priority="137">
      <formula>LEN(TRIM(H86))&gt;0</formula>
    </cfRule>
    <cfRule type="containsText" dxfId="138" priority="138" operator="containsText" text="No">
      <formula>NOT(ISERROR(SEARCH("No",H86)))</formula>
    </cfRule>
    <cfRule type="containsText" dxfId="137" priority="139" operator="containsText" text="Confirm">
      <formula>NOT(ISERROR(SEARCH("Confirm",H86)))</formula>
    </cfRule>
  </conditionalFormatting>
  <conditionalFormatting sqref="H93">
    <cfRule type="containsText" dxfId="136" priority="136" operator="containsText" text="Y">
      <formula>NOT(ISERROR(SEARCH("Y",H93)))</formula>
    </cfRule>
  </conditionalFormatting>
  <conditionalFormatting sqref="H93">
    <cfRule type="containsText" dxfId="135" priority="134" operator="containsText" text="&quot;Yes&quot;">
      <formula>NOT(ISERROR(SEARCH("""Yes""",H93)))</formula>
    </cfRule>
    <cfRule type="containsText" dxfId="134" priority="135" operator="containsText" text="&quot;No&quot;">
      <formula>NOT(ISERROR(SEARCH("""No""",H93)))</formula>
    </cfRule>
  </conditionalFormatting>
  <conditionalFormatting sqref="H93">
    <cfRule type="containsBlanks" dxfId="133" priority="133">
      <formula>LEN(TRIM(H93))=0</formula>
    </cfRule>
  </conditionalFormatting>
  <conditionalFormatting sqref="H93">
    <cfRule type="containsText" dxfId="132" priority="131" operator="containsText" text="Yes">
      <formula>NOT(ISERROR(SEARCH("Yes",H93)))</formula>
    </cfRule>
    <cfRule type="containsText" dxfId="131" priority="132" operator="containsText" text="No">
      <formula>NOT(ISERROR(SEARCH("No",H93)))</formula>
    </cfRule>
  </conditionalFormatting>
  <conditionalFormatting sqref="H93">
    <cfRule type="notContainsBlanks" dxfId="130" priority="128">
      <formula>LEN(TRIM(H93))&gt;0</formula>
    </cfRule>
    <cfRule type="containsText" dxfId="129" priority="129" operator="containsText" text="No">
      <formula>NOT(ISERROR(SEARCH("No",H93)))</formula>
    </cfRule>
    <cfRule type="containsText" dxfId="128" priority="130" operator="containsText" text="Confirm">
      <formula>NOT(ISERROR(SEARCH("Confirm",H93)))</formula>
    </cfRule>
  </conditionalFormatting>
  <conditionalFormatting sqref="H94:H97">
    <cfRule type="containsText" dxfId="127" priority="127" operator="containsText" text="Y">
      <formula>NOT(ISERROR(SEARCH("Y",H94)))</formula>
    </cfRule>
  </conditionalFormatting>
  <conditionalFormatting sqref="H94:H97">
    <cfRule type="containsText" dxfId="126" priority="125" operator="containsText" text="&quot;Yes&quot;">
      <formula>NOT(ISERROR(SEARCH("""Yes""",H94)))</formula>
    </cfRule>
    <cfRule type="containsText" dxfId="125" priority="126" operator="containsText" text="&quot;No&quot;">
      <formula>NOT(ISERROR(SEARCH("""No""",H94)))</formula>
    </cfRule>
  </conditionalFormatting>
  <conditionalFormatting sqref="H94:H97">
    <cfRule type="containsBlanks" dxfId="124" priority="124">
      <formula>LEN(TRIM(H94))=0</formula>
    </cfRule>
  </conditionalFormatting>
  <conditionalFormatting sqref="H94:H97">
    <cfRule type="containsText" dxfId="123" priority="122" operator="containsText" text="Yes">
      <formula>NOT(ISERROR(SEARCH("Yes",H94)))</formula>
    </cfRule>
    <cfRule type="containsText" dxfId="122" priority="123" operator="containsText" text="No">
      <formula>NOT(ISERROR(SEARCH("No",H94)))</formula>
    </cfRule>
  </conditionalFormatting>
  <conditionalFormatting sqref="H94:H97">
    <cfRule type="notContainsBlanks" dxfId="121" priority="119">
      <formula>LEN(TRIM(H94))&gt;0</formula>
    </cfRule>
    <cfRule type="containsText" dxfId="120" priority="120" operator="containsText" text="No">
      <formula>NOT(ISERROR(SEARCH("No",H94)))</formula>
    </cfRule>
    <cfRule type="containsText" dxfId="119" priority="121" operator="containsText" text="Confirm">
      <formula>NOT(ISERROR(SEARCH("Confirm",H94)))</formula>
    </cfRule>
  </conditionalFormatting>
  <conditionalFormatting sqref="H101:H107">
    <cfRule type="containsText" dxfId="118" priority="118" operator="containsText" text="Y">
      <formula>NOT(ISERROR(SEARCH("Y",H101)))</formula>
    </cfRule>
  </conditionalFormatting>
  <conditionalFormatting sqref="H101:H107">
    <cfRule type="containsText" dxfId="117" priority="116" operator="containsText" text="&quot;Yes&quot;">
      <formula>NOT(ISERROR(SEARCH("""Yes""",H101)))</formula>
    </cfRule>
    <cfRule type="containsText" dxfId="116" priority="117" operator="containsText" text="&quot;No&quot;">
      <formula>NOT(ISERROR(SEARCH("""No""",H101)))</formula>
    </cfRule>
  </conditionalFormatting>
  <conditionalFormatting sqref="H101:H107">
    <cfRule type="containsBlanks" dxfId="115" priority="115">
      <formula>LEN(TRIM(H101))=0</formula>
    </cfRule>
  </conditionalFormatting>
  <conditionalFormatting sqref="H101:H107">
    <cfRule type="containsText" dxfId="114" priority="113" operator="containsText" text="Yes">
      <formula>NOT(ISERROR(SEARCH("Yes",H101)))</formula>
    </cfRule>
    <cfRule type="containsText" dxfId="113" priority="114" operator="containsText" text="No">
      <formula>NOT(ISERROR(SEARCH("No",H101)))</formula>
    </cfRule>
  </conditionalFormatting>
  <conditionalFormatting sqref="H101:H107">
    <cfRule type="notContainsBlanks" dxfId="112" priority="110">
      <formula>LEN(TRIM(H101))&gt;0</formula>
    </cfRule>
    <cfRule type="containsText" dxfId="111" priority="111" operator="containsText" text="No">
      <formula>NOT(ISERROR(SEARCH("No",H101)))</formula>
    </cfRule>
    <cfRule type="containsText" dxfId="110" priority="112" operator="containsText" text="Confirm">
      <formula>NOT(ISERROR(SEARCH("Confirm",H101)))</formula>
    </cfRule>
  </conditionalFormatting>
  <conditionalFormatting sqref="H109">
    <cfRule type="containsText" dxfId="109" priority="109" operator="containsText" text="Y">
      <formula>NOT(ISERROR(SEARCH("Y",H109)))</formula>
    </cfRule>
  </conditionalFormatting>
  <conditionalFormatting sqref="H109">
    <cfRule type="containsText" dxfId="108" priority="107" operator="containsText" text="&quot;Yes&quot;">
      <formula>NOT(ISERROR(SEARCH("""Yes""",H109)))</formula>
    </cfRule>
    <cfRule type="containsText" dxfId="107" priority="108" operator="containsText" text="&quot;No&quot;">
      <formula>NOT(ISERROR(SEARCH("""No""",H109)))</formula>
    </cfRule>
  </conditionalFormatting>
  <conditionalFormatting sqref="H109">
    <cfRule type="containsBlanks" dxfId="106" priority="106">
      <formula>LEN(TRIM(H109))=0</formula>
    </cfRule>
  </conditionalFormatting>
  <conditionalFormatting sqref="H109">
    <cfRule type="containsText" dxfId="105" priority="104" operator="containsText" text="Yes">
      <formula>NOT(ISERROR(SEARCH("Yes",H109)))</formula>
    </cfRule>
    <cfRule type="containsText" dxfId="104" priority="105" operator="containsText" text="No">
      <formula>NOT(ISERROR(SEARCH("No",H109)))</formula>
    </cfRule>
  </conditionalFormatting>
  <conditionalFormatting sqref="H109">
    <cfRule type="notContainsBlanks" dxfId="103" priority="101">
      <formula>LEN(TRIM(H109))&gt;0</formula>
    </cfRule>
    <cfRule type="containsText" dxfId="102" priority="102" operator="containsText" text="No">
      <formula>NOT(ISERROR(SEARCH("No",H109)))</formula>
    </cfRule>
    <cfRule type="containsText" dxfId="101" priority="103" operator="containsText" text="Confirm">
      <formula>NOT(ISERROR(SEARCH("Confirm",H109)))</formula>
    </cfRule>
  </conditionalFormatting>
  <conditionalFormatting sqref="H110">
    <cfRule type="containsText" dxfId="100" priority="100" operator="containsText" text="Y">
      <formula>NOT(ISERROR(SEARCH("Y",H110)))</formula>
    </cfRule>
  </conditionalFormatting>
  <conditionalFormatting sqref="H110">
    <cfRule type="containsText" dxfId="99" priority="98" operator="containsText" text="&quot;Yes&quot;">
      <formula>NOT(ISERROR(SEARCH("""Yes""",H110)))</formula>
    </cfRule>
    <cfRule type="containsText" dxfId="98" priority="99" operator="containsText" text="&quot;No&quot;">
      <formula>NOT(ISERROR(SEARCH("""No""",H110)))</formula>
    </cfRule>
  </conditionalFormatting>
  <conditionalFormatting sqref="H110">
    <cfRule type="containsBlanks" dxfId="97" priority="97">
      <formula>LEN(TRIM(H110))=0</formula>
    </cfRule>
  </conditionalFormatting>
  <conditionalFormatting sqref="H110">
    <cfRule type="containsText" dxfId="96" priority="95" operator="containsText" text="Yes">
      <formula>NOT(ISERROR(SEARCH("Yes",H110)))</formula>
    </cfRule>
    <cfRule type="containsText" dxfId="95" priority="96" operator="containsText" text="No">
      <formula>NOT(ISERROR(SEARCH("No",H110)))</formula>
    </cfRule>
  </conditionalFormatting>
  <conditionalFormatting sqref="H110">
    <cfRule type="notContainsBlanks" dxfId="94" priority="92">
      <formula>LEN(TRIM(H110))&gt;0</formula>
    </cfRule>
    <cfRule type="containsText" dxfId="93" priority="93" operator="containsText" text="No">
      <formula>NOT(ISERROR(SEARCH("No",H110)))</formula>
    </cfRule>
    <cfRule type="containsText" dxfId="92" priority="94" operator="containsText" text="Confirm">
      <formula>NOT(ISERROR(SEARCH("Confirm",H110)))</formula>
    </cfRule>
  </conditionalFormatting>
  <conditionalFormatting sqref="H114">
    <cfRule type="containsText" dxfId="91" priority="91" operator="containsText" text="Y">
      <formula>NOT(ISERROR(SEARCH("Y",H114)))</formula>
    </cfRule>
  </conditionalFormatting>
  <conditionalFormatting sqref="H114">
    <cfRule type="containsText" dxfId="90" priority="89" operator="containsText" text="&quot;Yes&quot;">
      <formula>NOT(ISERROR(SEARCH("""Yes""",H114)))</formula>
    </cfRule>
    <cfRule type="containsText" dxfId="89" priority="90" operator="containsText" text="&quot;No&quot;">
      <formula>NOT(ISERROR(SEARCH("""No""",H114)))</formula>
    </cfRule>
  </conditionalFormatting>
  <conditionalFormatting sqref="H114">
    <cfRule type="containsBlanks" dxfId="88" priority="88">
      <formula>LEN(TRIM(H114))=0</formula>
    </cfRule>
  </conditionalFormatting>
  <conditionalFormatting sqref="H114">
    <cfRule type="containsText" dxfId="87" priority="86" operator="containsText" text="Yes">
      <formula>NOT(ISERROR(SEARCH("Yes",H114)))</formula>
    </cfRule>
    <cfRule type="containsText" dxfId="86" priority="87" operator="containsText" text="No">
      <formula>NOT(ISERROR(SEARCH("No",H114)))</formula>
    </cfRule>
  </conditionalFormatting>
  <conditionalFormatting sqref="H114">
    <cfRule type="notContainsBlanks" dxfId="85" priority="83">
      <formula>LEN(TRIM(H114))&gt;0</formula>
    </cfRule>
    <cfRule type="containsText" dxfId="84" priority="84" operator="containsText" text="No">
      <formula>NOT(ISERROR(SEARCH("No",H114)))</formula>
    </cfRule>
    <cfRule type="containsText" dxfId="83" priority="85" operator="containsText" text="Confirm">
      <formula>NOT(ISERROR(SEARCH("Confirm",H114)))</formula>
    </cfRule>
  </conditionalFormatting>
  <conditionalFormatting sqref="H115">
    <cfRule type="containsText" dxfId="82" priority="82" operator="containsText" text="Y">
      <formula>NOT(ISERROR(SEARCH("Y",H115)))</formula>
    </cfRule>
  </conditionalFormatting>
  <conditionalFormatting sqref="H115">
    <cfRule type="containsText" dxfId="81" priority="80" operator="containsText" text="&quot;Yes&quot;">
      <formula>NOT(ISERROR(SEARCH("""Yes""",H115)))</formula>
    </cfRule>
    <cfRule type="containsText" dxfId="80" priority="81" operator="containsText" text="&quot;No&quot;">
      <formula>NOT(ISERROR(SEARCH("""No""",H115)))</formula>
    </cfRule>
  </conditionalFormatting>
  <conditionalFormatting sqref="H115">
    <cfRule type="containsBlanks" dxfId="79" priority="79">
      <formula>LEN(TRIM(H115))=0</formula>
    </cfRule>
  </conditionalFormatting>
  <conditionalFormatting sqref="H115">
    <cfRule type="containsText" dxfId="78" priority="77" operator="containsText" text="Yes">
      <formula>NOT(ISERROR(SEARCH("Yes",H115)))</formula>
    </cfRule>
    <cfRule type="containsText" dxfId="77" priority="78" operator="containsText" text="No">
      <formula>NOT(ISERROR(SEARCH("No",H115)))</formula>
    </cfRule>
  </conditionalFormatting>
  <conditionalFormatting sqref="H115">
    <cfRule type="notContainsBlanks" dxfId="76" priority="74">
      <formula>LEN(TRIM(H115))&gt;0</formula>
    </cfRule>
    <cfRule type="containsText" dxfId="75" priority="75" operator="containsText" text="No">
      <formula>NOT(ISERROR(SEARCH("No",H115)))</formula>
    </cfRule>
    <cfRule type="containsText" dxfId="74" priority="76" operator="containsText" text="Confirm">
      <formula>NOT(ISERROR(SEARCH("Confirm",H115)))</formula>
    </cfRule>
  </conditionalFormatting>
  <conditionalFormatting sqref="H117:H123">
    <cfRule type="containsText" dxfId="73" priority="73" operator="containsText" text="Y">
      <formula>NOT(ISERROR(SEARCH("Y",H117)))</formula>
    </cfRule>
  </conditionalFormatting>
  <conditionalFormatting sqref="H117:H123">
    <cfRule type="containsText" dxfId="72" priority="71" operator="containsText" text="&quot;Yes&quot;">
      <formula>NOT(ISERROR(SEARCH("""Yes""",H117)))</formula>
    </cfRule>
    <cfRule type="containsText" dxfId="71" priority="72" operator="containsText" text="&quot;No&quot;">
      <formula>NOT(ISERROR(SEARCH("""No""",H117)))</formula>
    </cfRule>
  </conditionalFormatting>
  <conditionalFormatting sqref="H117:H123">
    <cfRule type="containsBlanks" dxfId="70" priority="70">
      <formula>LEN(TRIM(H117))=0</formula>
    </cfRule>
  </conditionalFormatting>
  <conditionalFormatting sqref="H117:H123">
    <cfRule type="containsText" dxfId="69" priority="68" operator="containsText" text="Yes">
      <formula>NOT(ISERROR(SEARCH("Yes",H117)))</formula>
    </cfRule>
    <cfRule type="containsText" dxfId="68" priority="69" operator="containsText" text="No">
      <formula>NOT(ISERROR(SEARCH("No",H117)))</formula>
    </cfRule>
  </conditionalFormatting>
  <conditionalFormatting sqref="H117:H123">
    <cfRule type="notContainsBlanks" dxfId="67" priority="65">
      <formula>LEN(TRIM(H117))&gt;0</formula>
    </cfRule>
    <cfRule type="containsText" dxfId="66" priority="66" operator="containsText" text="No">
      <formula>NOT(ISERROR(SEARCH("No",H117)))</formula>
    </cfRule>
    <cfRule type="containsText" dxfId="65" priority="67" operator="containsText" text="Confirm">
      <formula>NOT(ISERROR(SEARCH("Confirm",H117)))</formula>
    </cfRule>
  </conditionalFormatting>
  <conditionalFormatting sqref="H127">
    <cfRule type="containsText" dxfId="64" priority="64" operator="containsText" text="Y">
      <formula>NOT(ISERROR(SEARCH("Y",H127)))</formula>
    </cfRule>
  </conditionalFormatting>
  <conditionalFormatting sqref="H127">
    <cfRule type="containsText" dxfId="63" priority="62" operator="containsText" text="&quot;Yes&quot;">
      <formula>NOT(ISERROR(SEARCH("""Yes""",H127)))</formula>
    </cfRule>
    <cfRule type="containsText" dxfId="62" priority="63" operator="containsText" text="&quot;No&quot;">
      <formula>NOT(ISERROR(SEARCH("""No""",H127)))</formula>
    </cfRule>
  </conditionalFormatting>
  <conditionalFormatting sqref="H127">
    <cfRule type="containsBlanks" dxfId="61" priority="61">
      <formula>LEN(TRIM(H127))=0</formula>
    </cfRule>
  </conditionalFormatting>
  <conditionalFormatting sqref="H127">
    <cfRule type="containsText" dxfId="60" priority="59" operator="containsText" text="Yes">
      <formula>NOT(ISERROR(SEARCH("Yes",H127)))</formula>
    </cfRule>
    <cfRule type="containsText" dxfId="59" priority="60" operator="containsText" text="No">
      <formula>NOT(ISERROR(SEARCH("No",H127)))</formula>
    </cfRule>
  </conditionalFormatting>
  <conditionalFormatting sqref="H127">
    <cfRule type="notContainsBlanks" dxfId="58" priority="56">
      <formula>LEN(TRIM(H127))&gt;0</formula>
    </cfRule>
    <cfRule type="containsText" dxfId="57" priority="57" operator="containsText" text="No">
      <formula>NOT(ISERROR(SEARCH("No",H127)))</formula>
    </cfRule>
    <cfRule type="containsText" dxfId="56" priority="58" operator="containsText" text="Confirm">
      <formula>NOT(ISERROR(SEARCH("Confirm",H127)))</formula>
    </cfRule>
  </conditionalFormatting>
  <conditionalFormatting sqref="H124:H126">
    <cfRule type="containsText" dxfId="55" priority="46" operator="containsText" text="Yes">
      <formula>NOT(ISERROR(SEARCH("Yes",H124)))</formula>
    </cfRule>
    <cfRule type="containsText" dxfId="54" priority="47" operator="containsText" text="No">
      <formula>NOT(ISERROR(SEARCH("No",H124)))</formula>
    </cfRule>
  </conditionalFormatting>
  <conditionalFormatting sqref="H124:H126">
    <cfRule type="notContainsBlanks" dxfId="53" priority="43">
      <formula>LEN(TRIM(H124))&gt;0</formula>
    </cfRule>
    <cfRule type="containsText" dxfId="52" priority="44" operator="containsText" text="No">
      <formula>NOT(ISERROR(SEARCH("No",H124)))</formula>
    </cfRule>
    <cfRule type="containsText" dxfId="51" priority="45" operator="containsText" text="Confirm">
      <formula>NOT(ISERROR(SEARCH("Confirm",H124)))</formula>
    </cfRule>
  </conditionalFormatting>
  <conditionalFormatting sqref="H124:H126">
    <cfRule type="containsText" dxfId="50" priority="42" operator="containsText" text="Y">
      <formula>NOT(ISERROR(SEARCH("Y",H124)))</formula>
    </cfRule>
  </conditionalFormatting>
  <conditionalFormatting sqref="H124:H126">
    <cfRule type="containsText" dxfId="49" priority="40" operator="containsText" text="&quot;Yes&quot;">
      <formula>NOT(ISERROR(SEARCH("""Yes""",H124)))</formula>
    </cfRule>
    <cfRule type="containsText" dxfId="48" priority="41" operator="containsText" text="&quot;No&quot;">
      <formula>NOT(ISERROR(SEARCH("""No""",H124)))</formula>
    </cfRule>
  </conditionalFormatting>
  <conditionalFormatting sqref="H124:H126">
    <cfRule type="containsBlanks" dxfId="47" priority="39">
      <formula>LEN(TRIM(H124))=0</formula>
    </cfRule>
  </conditionalFormatting>
  <conditionalFormatting sqref="H124:H126">
    <cfRule type="containsBlanks" dxfId="46" priority="35">
      <formula>LEN(TRIM(H124))=0</formula>
    </cfRule>
  </conditionalFormatting>
  <conditionalFormatting sqref="H124:H126">
    <cfRule type="containsText" dxfId="45" priority="38" operator="containsText" text="Y">
      <formula>NOT(ISERROR(SEARCH("Y",H124)))</formula>
    </cfRule>
  </conditionalFormatting>
  <conditionalFormatting sqref="H124:H126">
    <cfRule type="containsText" dxfId="44" priority="36" operator="containsText" text="&quot;Yes&quot;">
      <formula>NOT(ISERROR(SEARCH("""Yes""",H124)))</formula>
    </cfRule>
    <cfRule type="containsText" dxfId="43" priority="37" operator="containsText" text="&quot;No&quot;">
      <formula>NOT(ISERROR(SEARCH("""No""",H124)))</formula>
    </cfRule>
  </conditionalFormatting>
  <conditionalFormatting sqref="H128:H141">
    <cfRule type="containsText" dxfId="42" priority="34" operator="containsText" text="Y">
      <formula>NOT(ISERROR(SEARCH("Y",H128)))</formula>
    </cfRule>
  </conditionalFormatting>
  <conditionalFormatting sqref="H128:H141">
    <cfRule type="containsText" dxfId="41" priority="32" operator="containsText" text="&quot;Yes&quot;">
      <formula>NOT(ISERROR(SEARCH("""Yes""",H128)))</formula>
    </cfRule>
    <cfRule type="containsText" dxfId="40" priority="33" operator="containsText" text="&quot;No&quot;">
      <formula>NOT(ISERROR(SEARCH("""No""",H128)))</formula>
    </cfRule>
  </conditionalFormatting>
  <conditionalFormatting sqref="H128:H141">
    <cfRule type="containsBlanks" dxfId="39" priority="31">
      <formula>LEN(TRIM(H128))=0</formula>
    </cfRule>
  </conditionalFormatting>
  <conditionalFormatting sqref="H128:H141">
    <cfRule type="containsText" dxfId="38" priority="29" operator="containsText" text="Yes">
      <formula>NOT(ISERROR(SEARCH("Yes",H128)))</formula>
    </cfRule>
    <cfRule type="containsText" dxfId="37" priority="30" operator="containsText" text="No">
      <formula>NOT(ISERROR(SEARCH("No",H128)))</formula>
    </cfRule>
  </conditionalFormatting>
  <conditionalFormatting sqref="H91">
    <cfRule type="containsText" dxfId="36" priority="25" operator="containsText" text="Y">
      <formula>NOT(ISERROR(SEARCH("Y",H91)))</formula>
    </cfRule>
  </conditionalFormatting>
  <conditionalFormatting sqref="H91">
    <cfRule type="containsText" dxfId="35" priority="23" operator="containsText" text="&quot;Yes&quot;">
      <formula>NOT(ISERROR(SEARCH("""Yes""",H91)))</formula>
    </cfRule>
    <cfRule type="containsText" dxfId="34" priority="24" operator="containsText" text="&quot;No&quot;">
      <formula>NOT(ISERROR(SEARCH("""No""",H91)))</formula>
    </cfRule>
  </conditionalFormatting>
  <conditionalFormatting sqref="H91">
    <cfRule type="containsBlanks" dxfId="33" priority="22">
      <formula>LEN(TRIM(H91))=0</formula>
    </cfRule>
  </conditionalFormatting>
  <conditionalFormatting sqref="H91">
    <cfRule type="containsText" dxfId="32" priority="20" operator="containsText" text="Yes">
      <formula>NOT(ISERROR(SEARCH("Yes",H91)))</formula>
    </cfRule>
    <cfRule type="containsText" dxfId="31" priority="21" operator="containsText" text="No">
      <formula>NOT(ISERROR(SEARCH("No",H91)))</formula>
    </cfRule>
  </conditionalFormatting>
  <conditionalFormatting sqref="H91">
    <cfRule type="notContainsBlanks" dxfId="30" priority="17">
      <formula>LEN(TRIM(H91))&gt;0</formula>
    </cfRule>
    <cfRule type="containsText" dxfId="29" priority="18" operator="containsText" text="No">
      <formula>NOT(ISERROR(SEARCH("No",H91)))</formula>
    </cfRule>
    <cfRule type="containsText" dxfId="28" priority="19" operator="containsText" text="Confirm">
      <formula>NOT(ISERROR(SEARCH("Confirm",H91)))</formula>
    </cfRule>
  </conditionalFormatting>
  <conditionalFormatting sqref="A1:XFD159 A160:J160 W160:XFD160 A271:J271 L271:XFD271 A161:XFD270 A272:XFD1048576">
    <cfRule type="expression" dxfId="27" priority="16">
      <formula>ROW(A1)=CurrentRow</formula>
    </cfRule>
  </conditionalFormatting>
  <conditionalFormatting sqref="H160">
    <cfRule type="notContainsBlanks" dxfId="26" priority="13">
      <formula>LEN(TRIM(H160))&gt;0</formula>
    </cfRule>
    <cfRule type="containsText" dxfId="25" priority="14" operator="containsText" text="No">
      <formula>NOT(ISERROR(SEARCH("No",H160)))</formula>
    </cfRule>
    <cfRule type="containsText" dxfId="24" priority="15" operator="containsText" text="Confirm">
      <formula>NOT(ISERROR(SEARCH("Confirm",H160)))</formula>
    </cfRule>
  </conditionalFormatting>
  <conditionalFormatting sqref="H160">
    <cfRule type="containsText" dxfId="23" priority="12" operator="containsText" text="Y">
      <formula>NOT(ISERROR(SEARCH("Y",H160)))</formula>
    </cfRule>
  </conditionalFormatting>
  <conditionalFormatting sqref="H160">
    <cfRule type="containsText" dxfId="22" priority="10" operator="containsText" text="&quot;Yes&quot;">
      <formula>NOT(ISERROR(SEARCH("""Yes""",H160)))</formula>
    </cfRule>
    <cfRule type="containsText" dxfId="21" priority="11" operator="containsText" text="&quot;No&quot;">
      <formula>NOT(ISERROR(SEARCH("""No""",H160)))</formula>
    </cfRule>
  </conditionalFormatting>
  <conditionalFormatting sqref="H160">
    <cfRule type="containsBlanks" dxfId="20" priority="9">
      <formula>LEN(TRIM(H160))=0</formula>
    </cfRule>
  </conditionalFormatting>
  <conditionalFormatting sqref="H160">
    <cfRule type="containsText" dxfId="19" priority="7" operator="containsText" text="Yes">
      <formula>NOT(ISERROR(SEARCH("Yes",H160)))</formula>
    </cfRule>
    <cfRule type="containsText" dxfId="18" priority="8" operator="containsText" text="No">
      <formula>NOT(ISERROR(SEARCH("No",H160)))</formula>
    </cfRule>
  </conditionalFormatting>
  <conditionalFormatting sqref="H160">
    <cfRule type="notContainsBlanks" dxfId="17" priority="4">
      <formula>LEN(TRIM(H160))&gt;0</formula>
    </cfRule>
    <cfRule type="containsText" dxfId="16" priority="5" operator="containsText" text="No">
      <formula>NOT(ISERROR(SEARCH("No",H160)))</formula>
    </cfRule>
    <cfRule type="containsText" dxfId="15" priority="6" operator="containsText" text="Confirm">
      <formula>NOT(ISERROR(SEARCH("Confirm",H160)))</formula>
    </cfRule>
  </conditionalFormatting>
  <dataValidations count="24">
    <dataValidation type="list" allowBlank="1" showInputMessage="1" showErrorMessage="1" sqref="H35 H63 H379 H198 H350" xr:uid="{00000000-0002-0000-0100-000000000000}">
      <formula1>"CONFIRM,Not Eligible"</formula1>
    </dataValidation>
    <dataValidation type="list" allowBlank="1" showInputMessage="1" showErrorMessage="1" sqref="H380 Q360:Q373 H374:H378 H171" xr:uid="{00000000-0002-0000-0100-000001000000}">
      <formula1>"Not Yet Answered,Yes,No"</formula1>
    </dataValidation>
    <dataValidation type="list" allowBlank="1" showInputMessage="1" showErrorMessage="1" sqref="H261" xr:uid="{00000000-0002-0000-0100-000002000000}">
      <formula1>"1,2,3,4,5,6,7,8,9,10"</formula1>
    </dataValidation>
    <dataValidation type="list" allowBlank="1" showInputMessage="1" showErrorMessage="1" sqref="H1:H3" xr:uid="{00000000-0002-0000-0100-000003000000}">
      <formula1>"Yes,No,n/a"</formula1>
    </dataValidation>
    <dataValidation type="list" allowBlank="1" showInputMessage="1" showErrorMessage="1" sqref="H236" xr:uid="{00000000-0002-0000-0100-000004000000}">
      <formula1>"Frame,Brick Veneer,Joisted Masonry,Noncombustible,Masonory Noncombustible,Fire Resistive"</formula1>
    </dataValidation>
    <dataValidation type="list" allowBlank="1" showInputMessage="1" showErrorMessage="1" sqref="H42" xr:uid="{00000000-0002-0000-0100-000005000000}">
      <formula1>"Unit Owner,On Site Manager,Board of Directors"</formula1>
    </dataValidation>
    <dataValidation type="list" allowBlank="1" showInputMessage="1" showErrorMessage="1" sqref="H332" xr:uid="{00000000-0002-0000-0100-000006000000}">
      <formula1>"Employee Dishonesty (Agreement #1 Only),Agreements 1-6&amp;8"</formula1>
    </dataValidation>
    <dataValidation type="list" allowBlank="1" showInputMessage="1" showErrorMessage="1" sqref="H395" xr:uid="{00000000-0002-0000-0100-000007000000}">
      <formula1>"I Understand"</formula1>
    </dataValidation>
    <dataValidation type="list" allowBlank="1" showInputMessage="1" showErrorMessage="1" sqref="H205" xr:uid="{00000000-0002-0000-0100-000008000000}">
      <formula1>"Weekly, Monthly, Quarterly"</formula1>
    </dataValidation>
    <dataValidation type="list" allowBlank="1" showInputMessage="1" showErrorMessage="1" sqref="H248" xr:uid="{00000000-0002-0000-0100-000009000000}">
      <formula1>"Bare Walls,Single Entity,All-in"</formula1>
    </dataValidation>
    <dataValidation type="list" allowBlank="1" showInputMessage="1" showErrorMessage="1" sqref="H252" xr:uid="{00000000-0002-0000-0100-00000A000000}">
      <formula1>"Asphalt Shingles ,Clay Tile,Concrete Tile,Wood Shake,Aluminum,Built-Up/Tar and Gravel,Built-Up Smooth,Copper,Fiberglass Shingle,Fiberglass - Translucent Panels,Metal Sandwich Panels,Mineral Fiber,Single-Ply Membrane,Slate,Steel,Steel-Porcelain Coated,Tin"</formula1>
    </dataValidation>
    <dataValidation type="list" allowBlank="1" showInputMessage="1" showErrorMessage="1" sqref="J314" xr:uid="{00000000-0002-0000-0100-00000B000000}">
      <formula1>$Q$6:$Q$12</formula1>
    </dataValidation>
    <dataValidation type="list" allowBlank="1" showInputMessage="1" showErrorMessage="1" sqref="L298:L299 L301:L302 L307:L308 L310:L311" xr:uid="{00000000-0002-0000-0100-00000C000000}">
      <formula1>"Standard Option, Apply Per Unit"</formula1>
    </dataValidation>
    <dataValidation type="list" allowBlank="1" showInputMessage="1" showErrorMessage="1" sqref="K298:K302" xr:uid="{00000000-0002-0000-0100-00000D000000}">
      <formula1>$T$296:$T$300</formula1>
    </dataValidation>
    <dataValidation type="list" allowBlank="1" showInputMessage="1" showErrorMessage="1" sqref="K303 K312" xr:uid="{00000000-0002-0000-0100-00000E000000}">
      <formula1>$U$297:$U$300</formula1>
    </dataValidation>
    <dataValidation type="list" allowBlank="1" showInputMessage="1" showErrorMessage="1" sqref="K307:K311" xr:uid="{00000000-0002-0000-0100-00000F000000}">
      <formula1>$T$305:$T$310</formula1>
    </dataValidation>
    <dataValidation type="list" allowBlank="1" showInputMessage="1" showErrorMessage="1" sqref="K313" xr:uid="{00000000-0002-0000-0100-000010000000}">
      <formula1>$U$306:$U$312</formula1>
    </dataValidation>
    <dataValidation type="list" allowBlank="1" showInputMessage="1" showErrorMessage="1" sqref="K304" xr:uid="{00000000-0002-0000-0100-000011000000}">
      <formula1>$U$297:$U$303</formula1>
    </dataValidation>
    <dataValidation type="list" allowBlank="1" showInputMessage="1" showErrorMessage="1" sqref="H250" xr:uid="{00000000-0002-0000-0100-000012000000}">
      <formula1>"No Basement, Unfinished Basement, Partially Finshed Basement, Half Finished Basemnet, 3/4 Finished Basemnet, Fully Finished Basement"</formula1>
    </dataValidation>
    <dataValidation type="whole" allowBlank="1" showInputMessage="1" showErrorMessage="1" sqref="H124:H126" xr:uid="{00000000-0002-0000-0100-000013000000}">
      <formula1>0</formula1>
      <formula2>100</formula2>
    </dataValidation>
    <dataValidation type="list" allowBlank="1" showInputMessage="1" showErrorMessage="1" sqref="H214 H127:H141 H91 H114:H115 H109:H110 H101:H107 H93:H97 H85:H86 H77:H80 H41 H43 H38:H39 H145:H150 H143 H323 H316:H318 H152:H157 H167:H169 H325:H327 H121:H122 H165 H117:H119 H258 H208:H210 H212" xr:uid="{00000000-0002-0000-0100-000014000000}">
      <formula1>$C$1:$C$2</formula1>
    </dataValidation>
    <dataValidation type="list" showInputMessage="1" showErrorMessage="1" sqref="H123" xr:uid="{00000000-0002-0000-0100-000015000000}">
      <formula1>$C$1:$C$2</formula1>
    </dataValidation>
    <dataValidation type="list" allowBlank="1" showInputMessage="1" showErrorMessage="1" sqref="H160" xr:uid="{318E5757-4392-451B-94A7-E499F0D79EA9}">
      <formula1>"$1MM per Occurrence/$2MM Aggregate,$2MM per Occurrence/$4MM Aggregate"</formula1>
    </dataValidation>
    <dataValidation type="whole" allowBlank="1" showInputMessage="1" showErrorMessage="1" errorTitle="Please enter the year" error="Please enter the year in the following format  &quot;YYYY&quot;" sqref="H211" xr:uid="{F6F0CD45-90A1-4A8B-9F55-908D2C3A926B}">
      <formula1>1900</formula1>
      <formula2>2100</formula2>
    </dataValidation>
  </dataValidations>
  <pageMargins left="0.25" right="0.25" top="0.75" bottom="0.75" header="0.3" footer="0.3"/>
  <pageSetup scale="53" fitToHeight="0" orientation="portrait" horizontalDpi="300" verticalDpi="300" r:id="rId1"/>
  <drawing r:id="rId2"/>
  <legacyDrawing r:id="rId3"/>
  <controls>
    <mc:AlternateContent xmlns:mc="http://schemas.openxmlformats.org/markup-compatibility/2006">
      <mc:Choice Requires="x14">
        <control shapeId="6167" r:id="rId4" name="CommandButton3">
          <controlPr defaultSize="0" autoFill="0" autoLine="0" r:id="rId5">
            <anchor moveWithCells="1" sizeWithCells="1">
              <from>
                <xdr:col>6</xdr:col>
                <xdr:colOff>1123950</xdr:colOff>
                <xdr:row>67</xdr:row>
                <xdr:rowOff>171450</xdr:rowOff>
              </from>
              <to>
                <xdr:col>7</xdr:col>
                <xdr:colOff>1905000</xdr:colOff>
                <xdr:row>71</xdr:row>
                <xdr:rowOff>104775</xdr:rowOff>
              </to>
            </anchor>
          </controlPr>
        </control>
      </mc:Choice>
      <mc:Fallback>
        <control shapeId="6167" r:id="rId4" name="CommandButton3"/>
      </mc:Fallback>
    </mc:AlternateContent>
    <mc:AlternateContent xmlns:mc="http://schemas.openxmlformats.org/markup-compatibility/2006">
      <mc:Choice Requires="x14">
        <control shapeId="6184" r:id="rId6" name="CommandButton2">
          <controlPr defaultSize="0" autoFill="0" autoLine="0" r:id="rId7">
            <anchor moveWithCells="1" sizeWithCells="1">
              <from>
                <xdr:col>6</xdr:col>
                <xdr:colOff>1123950</xdr:colOff>
                <xdr:row>261</xdr:row>
                <xdr:rowOff>152400</xdr:rowOff>
              </from>
              <to>
                <xdr:col>7</xdr:col>
                <xdr:colOff>1933575</xdr:colOff>
                <xdr:row>263</xdr:row>
                <xdr:rowOff>57150</xdr:rowOff>
              </to>
            </anchor>
          </controlPr>
        </control>
      </mc:Choice>
      <mc:Fallback>
        <control shapeId="6184" r:id="rId6" name="CommandButton2"/>
      </mc:Fallback>
    </mc:AlternateContent>
    <mc:AlternateContent xmlns:mc="http://schemas.openxmlformats.org/markup-compatibility/2006">
      <mc:Choice Requires="x14">
        <control shapeId="6186" r:id="rId8" name="CommandButton5">
          <controlPr defaultSize="0" autoFill="0" autoLine="0" r:id="rId9">
            <anchor moveWithCells="1">
              <from>
                <xdr:col>14</xdr:col>
                <xdr:colOff>485775</xdr:colOff>
                <xdr:row>397</xdr:row>
                <xdr:rowOff>38100</xdr:rowOff>
              </from>
              <to>
                <xdr:col>18</xdr:col>
                <xdr:colOff>95250</xdr:colOff>
                <xdr:row>400</xdr:row>
                <xdr:rowOff>66675</xdr:rowOff>
              </to>
            </anchor>
          </controlPr>
        </control>
      </mc:Choice>
      <mc:Fallback>
        <control shapeId="6186" r:id="rId8" name="CommandButton5"/>
      </mc:Fallback>
    </mc:AlternateContent>
    <mc:AlternateContent xmlns:mc="http://schemas.openxmlformats.org/markup-compatibility/2006">
      <mc:Choice Requires="x14">
        <control shapeId="6188" r:id="rId10" name="ExportButton">
          <controlPr defaultSize="0" autoFill="0" autoLine="0" r:id="rId11">
            <anchor moveWithCells="1">
              <from>
                <xdr:col>18</xdr:col>
                <xdr:colOff>257175</xdr:colOff>
                <xdr:row>397</xdr:row>
                <xdr:rowOff>28575</xdr:rowOff>
              </from>
              <to>
                <xdr:col>22</xdr:col>
                <xdr:colOff>171450</xdr:colOff>
                <xdr:row>400</xdr:row>
                <xdr:rowOff>85725</xdr:rowOff>
              </to>
            </anchor>
          </controlPr>
        </control>
      </mc:Choice>
      <mc:Fallback>
        <control shapeId="6188" r:id="rId10" name="ExportButton"/>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26"/>
  <sheetViews>
    <sheetView workbookViewId="0">
      <selection activeCell="A11" sqref="A11"/>
    </sheetView>
  </sheetViews>
  <sheetFormatPr defaultRowHeight="15" x14ac:dyDescent="0.25"/>
  <cols>
    <col min="1" max="1" width="24.42578125" style="97" bestFit="1" customWidth="1"/>
    <col min="2" max="2" width="24.85546875" style="206" customWidth="1"/>
    <col min="3" max="3" width="10.42578125" style="207" bestFit="1" customWidth="1"/>
    <col min="4" max="4" width="14.140625" style="207" customWidth="1"/>
    <col min="5" max="5" width="24.42578125" style="207" bestFit="1" customWidth="1"/>
    <col min="6" max="6" width="11.5703125" style="207" customWidth="1"/>
    <col min="7" max="8" width="21" style="291" customWidth="1"/>
    <col min="9" max="9" width="14" style="291" bestFit="1" customWidth="1"/>
    <col min="10" max="10" width="19.85546875" style="292" customWidth="1"/>
    <col min="11" max="11" width="15.42578125" style="298" customWidth="1"/>
    <col min="12" max="12" width="16.85546875" style="301" bestFit="1" customWidth="1"/>
    <col min="13" max="16384" width="9.140625" style="207"/>
  </cols>
  <sheetData>
    <row r="1" spans="1:12" s="103" customFormat="1" x14ac:dyDescent="0.25">
      <c r="A1" s="189"/>
      <c r="B1" s="97"/>
      <c r="C1" s="180"/>
      <c r="D1" s="180"/>
      <c r="E1" s="190"/>
      <c r="F1" s="190"/>
      <c r="G1" s="97"/>
      <c r="H1" s="97"/>
    </row>
    <row r="2" spans="1:12" s="103" customFormat="1" x14ac:dyDescent="0.25">
      <c r="A2" s="191" t="s">
        <v>86</v>
      </c>
      <c r="B2" s="192">
        <f>'Broker &amp; Insured Information'!E19</f>
        <v>0</v>
      </c>
      <c r="C2" s="448"/>
      <c r="D2" s="193"/>
      <c r="E2" s="448" t="s">
        <v>97</v>
      </c>
      <c r="F2" s="194">
        <f>'Broker &amp; Insured Information'!G39</f>
        <v>0</v>
      </c>
      <c r="G2" s="195"/>
      <c r="H2" s="195"/>
    </row>
    <row r="3" spans="1:12" s="103" customFormat="1" x14ac:dyDescent="0.25">
      <c r="A3" s="221" t="s">
        <v>90</v>
      </c>
      <c r="B3" s="192">
        <f>'Broker &amp; Insured Information'!E39</f>
        <v>0</v>
      </c>
      <c r="C3" s="448"/>
      <c r="D3" s="193"/>
      <c r="E3" s="448" t="s">
        <v>110</v>
      </c>
      <c r="F3" s="196">
        <f>'Broker &amp; Insured Information'!G40</f>
        <v>0</v>
      </c>
      <c r="G3" s="197"/>
      <c r="H3" s="97"/>
    </row>
    <row r="4" spans="1:12" s="103" customFormat="1" x14ac:dyDescent="0.25">
      <c r="A4" s="448" t="s">
        <v>84</v>
      </c>
      <c r="B4" s="192">
        <f>'Broker &amp; Insured Information'!E40</f>
        <v>0</v>
      </c>
      <c r="C4" s="221"/>
      <c r="D4" s="193"/>
      <c r="E4" s="448" t="s">
        <v>91</v>
      </c>
      <c r="F4" s="515">
        <f>'Broker &amp; Insured Information'!E46</f>
        <v>0</v>
      </c>
      <c r="G4" s="516"/>
      <c r="H4" s="97"/>
    </row>
    <row r="5" spans="1:12" s="103" customFormat="1" x14ac:dyDescent="0.25">
      <c r="A5" s="448" t="s">
        <v>83</v>
      </c>
      <c r="B5" s="192">
        <f>'Broker &amp; Insured Information'!E41</f>
        <v>0</v>
      </c>
      <c r="C5" s="221"/>
      <c r="D5" s="193"/>
      <c r="E5" s="448" t="s">
        <v>342</v>
      </c>
      <c r="F5" s="198">
        <f>'Smart Application'!H236</f>
        <v>0</v>
      </c>
      <c r="G5" s="197"/>
      <c r="H5" s="199"/>
    </row>
    <row r="6" spans="1:12" s="103" customFormat="1" x14ac:dyDescent="0.25">
      <c r="A6" s="448" t="s">
        <v>82</v>
      </c>
      <c r="B6" s="192">
        <f>'Broker &amp; Insured Information'!E43</f>
        <v>0</v>
      </c>
      <c r="C6" s="448"/>
      <c r="D6" s="193"/>
      <c r="E6" s="221" t="s">
        <v>437</v>
      </c>
      <c r="F6" s="515">
        <f>'Smart Application'!H252</f>
        <v>0</v>
      </c>
      <c r="G6" s="516"/>
      <c r="H6" s="97"/>
      <c r="I6" s="199"/>
      <c r="J6" s="199"/>
      <c r="K6" s="199"/>
    </row>
    <row r="7" spans="1:12" s="103" customFormat="1" ht="15.75" thickBot="1" x14ac:dyDescent="0.3">
      <c r="A7" s="97"/>
      <c r="B7" s="97"/>
      <c r="C7" s="448"/>
      <c r="D7" s="193"/>
      <c r="E7" s="190"/>
      <c r="F7" s="190"/>
      <c r="G7" s="97"/>
      <c r="H7" s="97"/>
      <c r="K7" s="188"/>
    </row>
    <row r="8" spans="1:12" s="103" customFormat="1" ht="35.25" customHeight="1" thickBot="1" x14ac:dyDescent="0.3">
      <c r="A8" s="517" t="s">
        <v>438</v>
      </c>
      <c r="B8" s="518"/>
      <c r="C8" s="518"/>
      <c r="D8" s="518"/>
      <c r="E8" s="518"/>
      <c r="F8" s="518"/>
      <c r="G8" s="518"/>
      <c r="H8" s="518"/>
      <c r="I8" s="518"/>
      <c r="J8" s="518"/>
      <c r="K8" s="518"/>
      <c r="L8" s="519"/>
    </row>
    <row r="9" spans="1:12" s="97" customFormat="1" ht="45.75" thickBot="1" x14ac:dyDescent="0.3">
      <c r="A9" s="200" t="s">
        <v>287</v>
      </c>
      <c r="B9" s="125" t="s">
        <v>512</v>
      </c>
      <c r="C9" s="125" t="s">
        <v>288</v>
      </c>
      <c r="D9" s="125" t="s">
        <v>337</v>
      </c>
      <c r="E9" s="125" t="s">
        <v>290</v>
      </c>
      <c r="F9" s="125" t="s">
        <v>336</v>
      </c>
      <c r="G9" s="125" t="s">
        <v>439</v>
      </c>
      <c r="H9" s="125" t="s">
        <v>289</v>
      </c>
      <c r="I9" s="125" t="s">
        <v>338</v>
      </c>
      <c r="J9" s="125" t="s">
        <v>513</v>
      </c>
      <c r="K9" s="125" t="s">
        <v>440</v>
      </c>
      <c r="L9" s="201" t="s">
        <v>441</v>
      </c>
    </row>
    <row r="10" spans="1:12" s="97" customFormat="1" ht="15.75" thickBot="1" x14ac:dyDescent="0.3">
      <c r="A10" s="202" t="s">
        <v>442</v>
      </c>
      <c r="B10" s="203"/>
      <c r="C10" s="204">
        <f>SUM(C11:C1048576)</f>
        <v>0</v>
      </c>
      <c r="D10" s="204">
        <f>MIN(D11:D1048576)</f>
        <v>0</v>
      </c>
      <c r="E10" s="204">
        <f>MAX(E11:E1048576)</f>
        <v>0</v>
      </c>
      <c r="F10" s="204">
        <f t="shared" ref="F10:K10" si="0">SUM(F11:F1048576)</f>
        <v>0</v>
      </c>
      <c r="G10" s="293">
        <f t="shared" si="0"/>
        <v>0</v>
      </c>
      <c r="H10" s="293">
        <f t="shared" si="0"/>
        <v>0</v>
      </c>
      <c r="I10" s="293">
        <f t="shared" si="0"/>
        <v>0</v>
      </c>
      <c r="J10" s="293">
        <f t="shared" si="0"/>
        <v>0</v>
      </c>
      <c r="K10" s="296">
        <f t="shared" si="0"/>
        <v>0</v>
      </c>
      <c r="L10" s="299" t="str">
        <f>IFERROR($K10/$J10,"")</f>
        <v/>
      </c>
    </row>
    <row r="11" spans="1:12" x14ac:dyDescent="0.25">
      <c r="A11" s="208">
        <f>ROW()-10</f>
        <v>1</v>
      </c>
      <c r="B11" s="205">
        <f>$B$3</f>
        <v>0</v>
      </c>
      <c r="C11" s="206"/>
      <c r="D11" s="206"/>
      <c r="E11" s="206"/>
      <c r="F11" s="206"/>
      <c r="G11" s="294"/>
      <c r="H11" s="294"/>
      <c r="I11" s="294"/>
      <c r="J11" s="295" t="str">
        <f>IF(SUM(G11:I11)=0,"",SUM(G11:I11))</f>
        <v/>
      </c>
      <c r="K11" s="297"/>
      <c r="L11" s="300" t="str">
        <f>IFERROR($K11/$J11,"")</f>
        <v/>
      </c>
    </row>
    <row r="12" spans="1:12" x14ac:dyDescent="0.25">
      <c r="A12" s="208"/>
      <c r="B12" s="205"/>
      <c r="C12" s="206"/>
      <c r="D12" s="206"/>
      <c r="E12" s="206"/>
      <c r="F12" s="206"/>
      <c r="G12" s="294"/>
      <c r="H12" s="294"/>
      <c r="I12" s="294"/>
      <c r="J12" s="295" t="str">
        <f t="shared" ref="J12:J15" si="1">IF(SUM(G12:I12)=0,"",SUM(G12:I12))</f>
        <v/>
      </c>
      <c r="K12" s="297"/>
      <c r="L12" s="300" t="str">
        <f t="shared" ref="L12:L15" si="2">IFERROR($K12/$J12,"")</f>
        <v/>
      </c>
    </row>
    <row r="13" spans="1:12" x14ac:dyDescent="0.25">
      <c r="A13" s="208"/>
      <c r="B13" s="205"/>
      <c r="C13" s="206"/>
      <c r="D13" s="206"/>
      <c r="E13" s="206"/>
      <c r="F13" s="206"/>
      <c r="G13" s="294"/>
      <c r="H13" s="294"/>
      <c r="I13" s="294"/>
      <c r="J13" s="295" t="str">
        <f t="shared" si="1"/>
        <v/>
      </c>
      <c r="K13" s="297"/>
      <c r="L13" s="300" t="str">
        <f t="shared" si="2"/>
        <v/>
      </c>
    </row>
    <row r="14" spans="1:12" x14ac:dyDescent="0.25">
      <c r="A14" s="208"/>
      <c r="B14" s="205"/>
      <c r="C14" s="206"/>
      <c r="D14" s="206"/>
      <c r="E14" s="206"/>
      <c r="F14" s="206"/>
      <c r="G14" s="294"/>
      <c r="H14" s="294"/>
      <c r="I14" s="294"/>
      <c r="J14" s="295" t="str">
        <f t="shared" si="1"/>
        <v/>
      </c>
      <c r="K14" s="297"/>
      <c r="L14" s="300" t="str">
        <f t="shared" si="2"/>
        <v/>
      </c>
    </row>
    <row r="15" spans="1:12" x14ac:dyDescent="0.25">
      <c r="A15" s="208"/>
      <c r="B15" s="205"/>
      <c r="C15" s="206"/>
      <c r="D15" s="206"/>
      <c r="E15" s="206"/>
      <c r="F15" s="206"/>
      <c r="G15" s="294"/>
      <c r="H15" s="294"/>
      <c r="I15" s="294"/>
      <c r="J15" s="295" t="str">
        <f t="shared" si="1"/>
        <v/>
      </c>
      <c r="K15" s="297"/>
      <c r="L15" s="300" t="str">
        <f t="shared" si="2"/>
        <v/>
      </c>
    </row>
    <row r="16" spans="1:12" x14ac:dyDescent="0.25">
      <c r="A16" s="208"/>
      <c r="B16" s="205"/>
      <c r="C16" s="206"/>
      <c r="D16" s="206"/>
      <c r="E16" s="206"/>
      <c r="F16" s="206"/>
      <c r="G16" s="294"/>
      <c r="H16" s="294"/>
      <c r="I16" s="294"/>
      <c r="J16" s="295"/>
      <c r="K16" s="297"/>
      <c r="L16" s="300"/>
    </row>
    <row r="17" spans="1:12" x14ac:dyDescent="0.25">
      <c r="A17" s="208"/>
      <c r="B17" s="205"/>
      <c r="C17" s="206"/>
      <c r="D17" s="206"/>
      <c r="E17" s="206"/>
      <c r="F17" s="206"/>
      <c r="G17" s="294"/>
      <c r="H17" s="294"/>
      <c r="I17" s="294"/>
      <c r="J17" s="295"/>
      <c r="K17" s="297"/>
      <c r="L17" s="300"/>
    </row>
    <row r="18" spans="1:12" x14ac:dyDescent="0.25">
      <c r="A18" s="208"/>
      <c r="B18" s="205"/>
      <c r="C18" s="206"/>
      <c r="D18" s="206"/>
      <c r="E18" s="206"/>
      <c r="F18" s="206"/>
      <c r="G18" s="294"/>
      <c r="H18" s="294"/>
      <c r="I18" s="294"/>
      <c r="J18" s="295"/>
      <c r="K18" s="297"/>
      <c r="L18" s="300"/>
    </row>
    <row r="19" spans="1:12" x14ac:dyDescent="0.25">
      <c r="A19" s="208"/>
      <c r="B19" s="205"/>
      <c r="C19" s="206"/>
      <c r="D19" s="206"/>
      <c r="E19" s="206"/>
      <c r="F19" s="206"/>
      <c r="G19" s="294"/>
      <c r="H19" s="294"/>
      <c r="I19" s="294"/>
      <c r="J19" s="295"/>
      <c r="K19" s="297"/>
      <c r="L19" s="300"/>
    </row>
    <row r="20" spans="1:12" x14ac:dyDescent="0.25">
      <c r="A20" s="208"/>
      <c r="B20" s="205"/>
      <c r="C20" s="206"/>
      <c r="D20" s="206"/>
      <c r="E20" s="206"/>
      <c r="F20" s="206"/>
      <c r="G20" s="294"/>
      <c r="H20" s="294"/>
      <c r="I20" s="294"/>
      <c r="J20" s="295"/>
      <c r="K20" s="297"/>
      <c r="L20" s="300"/>
    </row>
    <row r="21" spans="1:12" x14ac:dyDescent="0.25">
      <c r="A21" s="208"/>
      <c r="B21" s="205"/>
      <c r="C21" s="206"/>
      <c r="D21" s="206"/>
      <c r="E21" s="206"/>
      <c r="F21" s="206"/>
      <c r="G21" s="294"/>
      <c r="H21" s="294"/>
      <c r="I21" s="294"/>
      <c r="J21" s="295"/>
      <c r="K21" s="297"/>
      <c r="L21" s="300"/>
    </row>
    <row r="22" spans="1:12" x14ac:dyDescent="0.25">
      <c r="A22" s="208"/>
      <c r="B22" s="205"/>
      <c r="C22" s="206"/>
      <c r="D22" s="206"/>
      <c r="E22" s="206"/>
      <c r="F22" s="206"/>
      <c r="G22" s="294"/>
      <c r="H22" s="294"/>
      <c r="I22" s="294"/>
      <c r="J22" s="295"/>
      <c r="K22" s="297"/>
      <c r="L22" s="300"/>
    </row>
    <row r="23" spans="1:12" x14ac:dyDescent="0.25">
      <c r="A23" s="208"/>
      <c r="B23" s="205"/>
      <c r="C23" s="206"/>
      <c r="D23" s="206"/>
      <c r="E23" s="206"/>
      <c r="F23" s="206"/>
      <c r="G23" s="294"/>
      <c r="H23" s="294"/>
      <c r="I23" s="294"/>
      <c r="J23" s="295"/>
      <c r="K23" s="297"/>
      <c r="L23" s="300"/>
    </row>
    <row r="24" spans="1:12" x14ac:dyDescent="0.25">
      <c r="A24" s="208"/>
      <c r="B24" s="205"/>
      <c r="C24" s="206"/>
      <c r="D24" s="206"/>
      <c r="E24" s="206"/>
      <c r="F24" s="206"/>
      <c r="G24" s="294"/>
      <c r="H24" s="294"/>
      <c r="I24" s="294"/>
      <c r="J24" s="295"/>
      <c r="K24" s="297"/>
      <c r="L24" s="300"/>
    </row>
    <row r="25" spans="1:12" x14ac:dyDescent="0.25">
      <c r="A25" s="208"/>
      <c r="B25" s="205"/>
      <c r="C25" s="206"/>
      <c r="D25" s="206"/>
      <c r="E25" s="206"/>
      <c r="F25" s="206"/>
      <c r="G25" s="294"/>
      <c r="H25" s="294"/>
      <c r="I25" s="294"/>
      <c r="J25" s="295"/>
      <c r="K25" s="297"/>
      <c r="L25" s="300"/>
    </row>
    <row r="26" spans="1:12" x14ac:dyDescent="0.25">
      <c r="A26" s="208"/>
      <c r="B26" s="205"/>
      <c r="C26" s="206"/>
      <c r="D26" s="206"/>
      <c r="E26" s="206"/>
      <c r="F26" s="206"/>
      <c r="G26" s="294"/>
      <c r="H26" s="294"/>
      <c r="I26" s="294"/>
      <c r="J26" s="295"/>
      <c r="K26" s="297"/>
      <c r="L26" s="300"/>
    </row>
    <row r="27" spans="1:12" x14ac:dyDescent="0.25">
      <c r="A27" s="208"/>
      <c r="B27" s="205"/>
      <c r="C27" s="206"/>
      <c r="D27" s="206"/>
      <c r="E27" s="206"/>
      <c r="F27" s="206"/>
      <c r="G27" s="294"/>
      <c r="H27" s="294"/>
      <c r="I27" s="294"/>
      <c r="J27" s="295"/>
      <c r="K27" s="297"/>
      <c r="L27" s="300"/>
    </row>
    <row r="28" spans="1:12" x14ac:dyDescent="0.25">
      <c r="A28" s="208"/>
      <c r="B28" s="205"/>
      <c r="C28" s="206"/>
      <c r="D28" s="206"/>
      <c r="E28" s="206"/>
      <c r="F28" s="206"/>
      <c r="G28" s="294"/>
      <c r="H28" s="294"/>
      <c r="I28" s="294"/>
      <c r="J28" s="295"/>
      <c r="K28" s="297"/>
      <c r="L28" s="300"/>
    </row>
    <row r="29" spans="1:12" x14ac:dyDescent="0.25">
      <c r="A29" s="208"/>
      <c r="B29" s="205"/>
      <c r="C29" s="206"/>
      <c r="D29" s="206"/>
      <c r="E29" s="206"/>
      <c r="F29" s="206"/>
      <c r="G29" s="294"/>
      <c r="H29" s="294"/>
      <c r="I29" s="294"/>
      <c r="J29" s="295"/>
      <c r="K29" s="297"/>
      <c r="L29" s="300"/>
    </row>
    <row r="30" spans="1:12" x14ac:dyDescent="0.25">
      <c r="A30" s="208"/>
      <c r="B30" s="205"/>
      <c r="C30" s="206"/>
      <c r="D30" s="206"/>
      <c r="E30" s="206"/>
      <c r="F30" s="206"/>
      <c r="G30" s="294"/>
      <c r="H30" s="294"/>
      <c r="I30" s="294"/>
      <c r="J30" s="295"/>
      <c r="K30" s="297"/>
      <c r="L30" s="300"/>
    </row>
    <row r="31" spans="1:12" x14ac:dyDescent="0.25">
      <c r="A31" s="208"/>
      <c r="B31" s="205"/>
      <c r="C31" s="206"/>
      <c r="D31" s="206"/>
      <c r="E31" s="206"/>
      <c r="F31" s="206"/>
      <c r="G31" s="294"/>
      <c r="H31" s="294"/>
      <c r="I31" s="294"/>
      <c r="J31" s="295"/>
      <c r="K31" s="297"/>
      <c r="L31" s="300"/>
    </row>
    <row r="32" spans="1:12" x14ac:dyDescent="0.25">
      <c r="A32" s="208"/>
      <c r="B32" s="205"/>
      <c r="C32" s="206"/>
      <c r="D32" s="206"/>
      <c r="E32" s="206"/>
      <c r="F32" s="206"/>
      <c r="G32" s="294"/>
      <c r="H32" s="294"/>
      <c r="I32" s="294"/>
      <c r="J32" s="295"/>
      <c r="K32" s="297"/>
      <c r="L32" s="300"/>
    </row>
    <row r="33" spans="1:12" x14ac:dyDescent="0.25">
      <c r="A33" s="208"/>
      <c r="B33" s="205"/>
      <c r="C33" s="206"/>
      <c r="D33" s="206"/>
      <c r="E33" s="206"/>
      <c r="F33" s="206"/>
      <c r="G33" s="294"/>
      <c r="H33" s="294"/>
      <c r="I33" s="294"/>
      <c r="J33" s="295"/>
      <c r="K33" s="297"/>
      <c r="L33" s="300"/>
    </row>
    <row r="34" spans="1:12" x14ac:dyDescent="0.25">
      <c r="A34" s="208"/>
      <c r="B34" s="205"/>
      <c r="C34" s="206"/>
      <c r="D34" s="206"/>
      <c r="E34" s="206"/>
      <c r="F34" s="206"/>
      <c r="G34" s="294"/>
      <c r="H34" s="294"/>
      <c r="I34" s="294"/>
      <c r="J34" s="295"/>
      <c r="K34" s="297"/>
      <c r="L34" s="300"/>
    </row>
    <row r="35" spans="1:12" x14ac:dyDescent="0.25">
      <c r="A35" s="208"/>
      <c r="B35" s="205"/>
      <c r="C35" s="206"/>
      <c r="D35" s="206"/>
      <c r="E35" s="206"/>
      <c r="F35" s="206"/>
      <c r="G35" s="294"/>
      <c r="H35" s="294"/>
      <c r="I35" s="294"/>
      <c r="J35" s="295"/>
      <c r="K35" s="297"/>
      <c r="L35" s="300"/>
    </row>
    <row r="36" spans="1:12" x14ac:dyDescent="0.25">
      <c r="A36" s="208"/>
      <c r="B36" s="205"/>
      <c r="C36" s="206"/>
      <c r="D36" s="206"/>
      <c r="E36" s="206"/>
      <c r="F36" s="206"/>
      <c r="G36" s="294"/>
      <c r="H36" s="294"/>
      <c r="I36" s="294"/>
      <c r="J36" s="295"/>
      <c r="K36" s="297"/>
      <c r="L36" s="300"/>
    </row>
    <row r="37" spans="1:12" x14ac:dyDescent="0.25">
      <c r="A37" s="208"/>
      <c r="B37" s="205"/>
      <c r="C37" s="206"/>
      <c r="D37" s="206"/>
      <c r="E37" s="206"/>
      <c r="F37" s="206"/>
      <c r="G37" s="294"/>
      <c r="H37" s="294"/>
      <c r="I37" s="294"/>
      <c r="J37" s="295"/>
      <c r="K37" s="297"/>
      <c r="L37" s="300"/>
    </row>
    <row r="38" spans="1:12" x14ac:dyDescent="0.25">
      <c r="A38" s="208"/>
      <c r="B38" s="205"/>
      <c r="C38" s="206"/>
      <c r="D38" s="206"/>
      <c r="E38" s="206"/>
      <c r="F38" s="206"/>
      <c r="G38" s="294"/>
      <c r="H38" s="294"/>
      <c r="I38" s="294"/>
      <c r="J38" s="295"/>
      <c r="K38" s="297"/>
      <c r="L38" s="300"/>
    </row>
    <row r="39" spans="1:12" x14ac:dyDescent="0.25">
      <c r="A39" s="208"/>
      <c r="B39" s="205"/>
      <c r="C39" s="206"/>
      <c r="D39" s="206"/>
      <c r="E39" s="206"/>
      <c r="F39" s="206"/>
      <c r="G39" s="294"/>
      <c r="H39" s="294"/>
      <c r="I39" s="294"/>
      <c r="J39" s="295"/>
      <c r="K39" s="297"/>
      <c r="L39" s="300"/>
    </row>
    <row r="40" spans="1:12" x14ac:dyDescent="0.25">
      <c r="A40" s="208"/>
      <c r="B40" s="205"/>
      <c r="C40" s="206"/>
      <c r="D40" s="206"/>
      <c r="E40" s="206"/>
      <c r="F40" s="206"/>
      <c r="G40" s="294"/>
      <c r="H40" s="294"/>
      <c r="I40" s="294"/>
      <c r="J40" s="295"/>
      <c r="K40" s="297"/>
      <c r="L40" s="300"/>
    </row>
    <row r="41" spans="1:12" x14ac:dyDescent="0.25">
      <c r="A41" s="208"/>
      <c r="B41" s="205"/>
      <c r="C41" s="206"/>
      <c r="D41" s="206"/>
      <c r="E41" s="206"/>
      <c r="F41" s="206"/>
      <c r="G41" s="294"/>
      <c r="H41" s="294"/>
      <c r="I41" s="294"/>
      <c r="J41" s="295"/>
      <c r="K41" s="297"/>
      <c r="L41" s="300"/>
    </row>
    <row r="42" spans="1:12" x14ac:dyDescent="0.25">
      <c r="A42" s="208"/>
      <c r="B42" s="205"/>
      <c r="C42" s="206"/>
      <c r="D42" s="206"/>
      <c r="E42" s="206"/>
      <c r="F42" s="206"/>
      <c r="G42" s="294"/>
      <c r="H42" s="294"/>
      <c r="I42" s="294"/>
      <c r="J42" s="295"/>
      <c r="K42" s="297"/>
      <c r="L42" s="300"/>
    </row>
    <row r="43" spans="1:12" x14ac:dyDescent="0.25">
      <c r="A43" s="208"/>
      <c r="B43" s="205"/>
      <c r="C43" s="206"/>
      <c r="D43" s="206"/>
      <c r="E43" s="206"/>
      <c r="F43" s="206"/>
      <c r="G43" s="294"/>
      <c r="H43" s="294"/>
      <c r="I43" s="294"/>
      <c r="J43" s="295"/>
      <c r="K43" s="297"/>
      <c r="L43" s="300"/>
    </row>
    <row r="44" spans="1:12" x14ac:dyDescent="0.25">
      <c r="A44" s="208"/>
      <c r="B44" s="205"/>
      <c r="C44" s="206"/>
      <c r="D44" s="206"/>
      <c r="E44" s="206"/>
      <c r="F44" s="206"/>
      <c r="G44" s="294"/>
      <c r="H44" s="294"/>
      <c r="I44" s="294"/>
      <c r="J44" s="295"/>
      <c r="K44" s="297"/>
      <c r="L44" s="300"/>
    </row>
    <row r="45" spans="1:12" x14ac:dyDescent="0.25">
      <c r="A45" s="208"/>
      <c r="B45" s="205"/>
      <c r="C45" s="206"/>
      <c r="D45" s="206"/>
      <c r="E45" s="206"/>
      <c r="F45" s="206"/>
      <c r="G45" s="294"/>
      <c r="H45" s="294"/>
      <c r="I45" s="294"/>
      <c r="J45" s="295"/>
      <c r="K45" s="297"/>
      <c r="L45" s="300"/>
    </row>
    <row r="46" spans="1:12" x14ac:dyDescent="0.25">
      <c r="A46" s="208"/>
      <c r="B46" s="205"/>
      <c r="C46" s="206"/>
      <c r="D46" s="206"/>
      <c r="E46" s="206"/>
      <c r="F46" s="206"/>
      <c r="G46" s="294"/>
      <c r="H46" s="294"/>
      <c r="I46" s="294"/>
      <c r="J46" s="295"/>
      <c r="K46" s="297"/>
      <c r="L46" s="300"/>
    </row>
    <row r="47" spans="1:12" x14ac:dyDescent="0.25">
      <c r="A47" s="208"/>
      <c r="B47" s="205"/>
      <c r="C47" s="206"/>
      <c r="D47" s="206"/>
      <c r="E47" s="206"/>
      <c r="F47" s="206"/>
      <c r="G47" s="294"/>
      <c r="H47" s="294"/>
      <c r="I47" s="294"/>
      <c r="J47" s="295"/>
      <c r="K47" s="297"/>
      <c r="L47" s="300"/>
    </row>
    <row r="48" spans="1:12" x14ac:dyDescent="0.25">
      <c r="A48" s="208"/>
      <c r="B48" s="205"/>
      <c r="C48" s="206"/>
      <c r="D48" s="206"/>
      <c r="E48" s="206"/>
      <c r="F48" s="206"/>
      <c r="G48" s="294"/>
      <c r="H48" s="294"/>
      <c r="I48" s="294"/>
      <c r="J48" s="295"/>
      <c r="K48" s="297"/>
      <c r="L48" s="300"/>
    </row>
    <row r="49" spans="1:12" x14ac:dyDescent="0.25">
      <c r="A49" s="208"/>
      <c r="B49" s="205"/>
      <c r="C49" s="206"/>
      <c r="D49" s="206"/>
      <c r="E49" s="206"/>
      <c r="F49" s="206"/>
      <c r="G49" s="294"/>
      <c r="H49" s="294"/>
      <c r="I49" s="294"/>
      <c r="J49" s="295"/>
      <c r="K49" s="297"/>
      <c r="L49" s="300"/>
    </row>
    <row r="50" spans="1:12" x14ac:dyDescent="0.25">
      <c r="A50" s="208"/>
      <c r="B50" s="205"/>
      <c r="C50" s="206"/>
      <c r="D50" s="206"/>
      <c r="E50" s="206"/>
      <c r="F50" s="206"/>
      <c r="G50" s="294"/>
      <c r="H50" s="294"/>
      <c r="I50" s="294"/>
      <c r="J50" s="295"/>
      <c r="K50" s="297"/>
      <c r="L50" s="300"/>
    </row>
    <row r="51" spans="1:12" x14ac:dyDescent="0.25">
      <c r="A51" s="208"/>
      <c r="B51" s="205"/>
      <c r="C51" s="206"/>
      <c r="D51" s="206"/>
      <c r="E51" s="206"/>
      <c r="F51" s="206"/>
      <c r="G51" s="294"/>
      <c r="H51" s="294"/>
      <c r="I51" s="294"/>
      <c r="J51" s="295"/>
      <c r="K51" s="297"/>
      <c r="L51" s="300"/>
    </row>
    <row r="52" spans="1:12" x14ac:dyDescent="0.25">
      <c r="A52" s="208"/>
      <c r="B52" s="205"/>
      <c r="C52" s="206"/>
      <c r="D52" s="206"/>
      <c r="E52" s="206"/>
      <c r="F52" s="206"/>
      <c r="G52" s="294"/>
      <c r="H52" s="294"/>
      <c r="I52" s="294"/>
      <c r="J52" s="295"/>
      <c r="K52" s="297"/>
      <c r="L52" s="300"/>
    </row>
    <row r="53" spans="1:12" x14ac:dyDescent="0.25">
      <c r="A53" s="208"/>
      <c r="B53" s="205"/>
      <c r="C53" s="206"/>
      <c r="D53" s="206"/>
      <c r="E53" s="206"/>
      <c r="F53" s="206"/>
      <c r="G53" s="294"/>
      <c r="H53" s="294"/>
      <c r="I53" s="294"/>
      <c r="J53" s="295"/>
      <c r="K53" s="297"/>
      <c r="L53" s="300"/>
    </row>
    <row r="54" spans="1:12" x14ac:dyDescent="0.25">
      <c r="A54" s="208"/>
      <c r="B54" s="205"/>
      <c r="C54" s="206"/>
      <c r="D54" s="206"/>
      <c r="E54" s="206"/>
      <c r="F54" s="206"/>
      <c r="G54" s="294"/>
      <c r="H54" s="294"/>
      <c r="I54" s="294"/>
      <c r="J54" s="295"/>
      <c r="K54" s="297"/>
      <c r="L54" s="300"/>
    </row>
    <row r="55" spans="1:12" x14ac:dyDescent="0.25">
      <c r="A55" s="208"/>
      <c r="B55" s="205"/>
      <c r="C55" s="206"/>
      <c r="D55" s="206"/>
      <c r="E55" s="206"/>
      <c r="F55" s="206"/>
      <c r="G55" s="294"/>
      <c r="H55" s="294"/>
      <c r="I55" s="294"/>
      <c r="J55" s="295"/>
      <c r="K55" s="297"/>
      <c r="L55" s="300"/>
    </row>
    <row r="56" spans="1:12" x14ac:dyDescent="0.25">
      <c r="A56" s="208"/>
      <c r="B56" s="205"/>
      <c r="C56" s="206"/>
      <c r="D56" s="206"/>
      <c r="E56" s="206"/>
      <c r="F56" s="206"/>
      <c r="G56" s="294"/>
      <c r="H56" s="294"/>
      <c r="I56" s="294"/>
      <c r="J56" s="295"/>
      <c r="K56" s="297"/>
      <c r="L56" s="300"/>
    </row>
    <row r="57" spans="1:12" x14ac:dyDescent="0.25">
      <c r="A57" s="208"/>
      <c r="B57" s="205"/>
      <c r="C57" s="206"/>
      <c r="D57" s="206"/>
      <c r="E57" s="206"/>
      <c r="F57" s="206"/>
      <c r="G57" s="294"/>
      <c r="H57" s="294"/>
      <c r="I57" s="294"/>
      <c r="J57" s="295"/>
      <c r="K57" s="297"/>
      <c r="L57" s="300"/>
    </row>
    <row r="58" spans="1:12" x14ac:dyDescent="0.25">
      <c r="A58" s="208"/>
      <c r="B58" s="205"/>
      <c r="C58" s="206"/>
      <c r="D58" s="206"/>
      <c r="E58" s="206"/>
      <c r="F58" s="206"/>
      <c r="G58" s="294"/>
      <c r="H58" s="294"/>
      <c r="I58" s="294"/>
      <c r="J58" s="295"/>
      <c r="K58" s="297"/>
      <c r="L58" s="300"/>
    </row>
    <row r="59" spans="1:12" x14ac:dyDescent="0.25">
      <c r="A59" s="208"/>
      <c r="B59" s="205"/>
      <c r="C59" s="206"/>
      <c r="D59" s="206"/>
      <c r="E59" s="206"/>
      <c r="F59" s="206"/>
      <c r="G59" s="294"/>
      <c r="H59" s="294"/>
      <c r="I59" s="294"/>
      <c r="J59" s="295"/>
      <c r="K59" s="297"/>
      <c r="L59" s="300"/>
    </row>
    <row r="60" spans="1:12" x14ac:dyDescent="0.25">
      <c r="A60" s="208"/>
      <c r="B60" s="205"/>
      <c r="C60" s="206"/>
      <c r="D60" s="206"/>
      <c r="E60" s="206"/>
      <c r="F60" s="206"/>
      <c r="G60" s="294"/>
      <c r="H60" s="294"/>
      <c r="I60" s="294"/>
      <c r="J60" s="295"/>
      <c r="K60" s="297"/>
      <c r="L60" s="300"/>
    </row>
    <row r="61" spans="1:12" x14ac:dyDescent="0.25">
      <c r="A61" s="208"/>
      <c r="B61" s="205"/>
      <c r="C61" s="206"/>
      <c r="D61" s="206"/>
      <c r="E61" s="206"/>
      <c r="F61" s="206"/>
      <c r="G61" s="294"/>
      <c r="H61" s="294"/>
      <c r="I61" s="294"/>
      <c r="J61" s="295"/>
      <c r="K61" s="297"/>
      <c r="L61" s="300"/>
    </row>
    <row r="62" spans="1:12" x14ac:dyDescent="0.25">
      <c r="A62" s="208"/>
      <c r="B62" s="205"/>
      <c r="C62" s="206"/>
      <c r="D62" s="206"/>
      <c r="E62" s="206"/>
      <c r="F62" s="206"/>
      <c r="G62" s="294"/>
      <c r="H62" s="294"/>
      <c r="I62" s="294"/>
      <c r="J62" s="295"/>
      <c r="K62" s="297"/>
      <c r="L62" s="300"/>
    </row>
    <row r="63" spans="1:12" x14ac:dyDescent="0.25">
      <c r="A63" s="208"/>
      <c r="B63" s="205"/>
      <c r="C63" s="206"/>
      <c r="D63" s="206"/>
      <c r="E63" s="206"/>
      <c r="F63" s="206"/>
      <c r="G63" s="294"/>
      <c r="H63" s="294"/>
      <c r="I63" s="294"/>
      <c r="J63" s="295"/>
      <c r="K63" s="297"/>
      <c r="L63" s="300"/>
    </row>
    <row r="64" spans="1:12" x14ac:dyDescent="0.25">
      <c r="A64" s="208"/>
      <c r="B64" s="205"/>
      <c r="C64" s="206"/>
      <c r="D64" s="206"/>
      <c r="E64" s="206"/>
      <c r="F64" s="206"/>
      <c r="G64" s="294"/>
      <c r="H64" s="294"/>
      <c r="I64" s="294"/>
      <c r="J64" s="295"/>
      <c r="K64" s="297"/>
      <c r="L64" s="300"/>
    </row>
    <row r="65" spans="1:12" x14ac:dyDescent="0.25">
      <c r="A65" s="208"/>
      <c r="B65" s="205"/>
      <c r="C65" s="206"/>
      <c r="D65" s="206"/>
      <c r="E65" s="206"/>
      <c r="F65" s="206"/>
      <c r="G65" s="294"/>
      <c r="H65" s="294"/>
      <c r="I65" s="294"/>
      <c r="J65" s="295"/>
      <c r="K65" s="297"/>
      <c r="L65" s="300"/>
    </row>
    <row r="66" spans="1:12" x14ac:dyDescent="0.25">
      <c r="A66" s="208"/>
      <c r="B66" s="205"/>
      <c r="C66" s="206"/>
      <c r="D66" s="206"/>
      <c r="E66" s="206"/>
      <c r="F66" s="206"/>
      <c r="G66" s="294"/>
      <c r="H66" s="294"/>
      <c r="I66" s="294"/>
      <c r="J66" s="295"/>
      <c r="K66" s="297"/>
      <c r="L66" s="300"/>
    </row>
    <row r="67" spans="1:12" x14ac:dyDescent="0.25">
      <c r="A67" s="208"/>
      <c r="B67" s="205"/>
      <c r="C67" s="206"/>
      <c r="D67" s="206"/>
      <c r="E67" s="206"/>
      <c r="F67" s="206"/>
      <c r="G67" s="294"/>
      <c r="H67" s="294"/>
      <c r="I67" s="294"/>
      <c r="J67" s="295"/>
      <c r="K67" s="297"/>
      <c r="L67" s="300"/>
    </row>
    <row r="68" spans="1:12" x14ac:dyDescent="0.25">
      <c r="A68" s="208"/>
      <c r="B68" s="205"/>
      <c r="C68" s="206"/>
      <c r="D68" s="206"/>
      <c r="E68" s="206"/>
      <c r="F68" s="206"/>
      <c r="G68" s="294"/>
      <c r="H68" s="294"/>
      <c r="I68" s="294"/>
      <c r="J68" s="295"/>
      <c r="K68" s="297"/>
      <c r="L68" s="300"/>
    </row>
    <row r="69" spans="1:12" x14ac:dyDescent="0.25">
      <c r="A69" s="208"/>
      <c r="B69" s="205"/>
      <c r="C69" s="206"/>
      <c r="D69" s="206"/>
      <c r="E69" s="206"/>
      <c r="F69" s="206"/>
      <c r="G69" s="294"/>
      <c r="H69" s="294"/>
      <c r="I69" s="294"/>
      <c r="J69" s="295"/>
      <c r="K69" s="297"/>
      <c r="L69" s="300"/>
    </row>
    <row r="70" spans="1:12" x14ac:dyDescent="0.25">
      <c r="A70" s="208"/>
      <c r="B70" s="205"/>
      <c r="C70" s="206"/>
      <c r="D70" s="206"/>
      <c r="E70" s="206"/>
      <c r="F70" s="206"/>
      <c r="G70" s="294"/>
      <c r="H70" s="294"/>
      <c r="I70" s="294"/>
      <c r="J70" s="295"/>
      <c r="K70" s="297"/>
      <c r="L70" s="300"/>
    </row>
    <row r="71" spans="1:12" x14ac:dyDescent="0.25">
      <c r="A71" s="208"/>
      <c r="B71" s="205"/>
      <c r="C71" s="206"/>
      <c r="D71" s="206"/>
      <c r="E71" s="206"/>
      <c r="F71" s="206"/>
      <c r="G71" s="294"/>
      <c r="H71" s="294"/>
      <c r="I71" s="294"/>
      <c r="J71" s="295"/>
      <c r="K71" s="297"/>
      <c r="L71" s="300"/>
    </row>
    <row r="72" spans="1:12" x14ac:dyDescent="0.25">
      <c r="A72" s="208"/>
      <c r="B72" s="205"/>
      <c r="C72" s="206"/>
      <c r="D72" s="206"/>
      <c r="E72" s="206"/>
      <c r="F72" s="206"/>
      <c r="G72" s="294"/>
      <c r="H72" s="294"/>
      <c r="I72" s="294"/>
      <c r="J72" s="295"/>
      <c r="K72" s="297"/>
      <c r="L72" s="300"/>
    </row>
    <row r="73" spans="1:12" x14ac:dyDescent="0.25">
      <c r="A73" s="208"/>
      <c r="B73" s="205"/>
      <c r="C73" s="206"/>
      <c r="D73" s="206"/>
      <c r="E73" s="206"/>
      <c r="F73" s="206"/>
      <c r="G73" s="294"/>
      <c r="H73" s="294"/>
      <c r="I73" s="294"/>
      <c r="J73" s="295"/>
      <c r="K73" s="297"/>
      <c r="L73" s="300"/>
    </row>
    <row r="74" spans="1:12" x14ac:dyDescent="0.25">
      <c r="A74" s="208"/>
      <c r="B74" s="205"/>
      <c r="C74" s="206"/>
      <c r="D74" s="206"/>
      <c r="E74" s="206"/>
      <c r="F74" s="206"/>
      <c r="G74" s="294"/>
      <c r="H74" s="294"/>
      <c r="I74" s="294"/>
      <c r="J74" s="295"/>
      <c r="K74" s="297"/>
      <c r="L74" s="300"/>
    </row>
    <row r="75" spans="1:12" x14ac:dyDescent="0.25">
      <c r="A75" s="208"/>
      <c r="B75" s="205"/>
      <c r="C75" s="206"/>
      <c r="D75" s="206"/>
      <c r="E75" s="206"/>
      <c r="F75" s="206"/>
      <c r="G75" s="294"/>
      <c r="H75" s="294"/>
      <c r="I75" s="294"/>
      <c r="J75" s="295"/>
      <c r="K75" s="297"/>
      <c r="L75" s="300"/>
    </row>
    <row r="76" spans="1:12" x14ac:dyDescent="0.25">
      <c r="A76" s="208"/>
      <c r="B76" s="205"/>
      <c r="C76" s="206"/>
      <c r="D76" s="206"/>
      <c r="E76" s="206"/>
      <c r="F76" s="206"/>
      <c r="G76" s="294"/>
      <c r="H76" s="294"/>
      <c r="I76" s="294"/>
      <c r="J76" s="295"/>
      <c r="K76" s="297"/>
      <c r="L76" s="300"/>
    </row>
    <row r="77" spans="1:12" x14ac:dyDescent="0.25">
      <c r="A77" s="208"/>
      <c r="B77" s="205"/>
      <c r="C77" s="206"/>
      <c r="D77" s="206"/>
      <c r="E77" s="206"/>
      <c r="F77" s="206"/>
      <c r="G77" s="294"/>
      <c r="H77" s="294"/>
      <c r="I77" s="294"/>
      <c r="J77" s="295"/>
      <c r="K77" s="297"/>
      <c r="L77" s="300"/>
    </row>
    <row r="78" spans="1:12" x14ac:dyDescent="0.25">
      <c r="A78" s="208"/>
      <c r="B78" s="205"/>
      <c r="C78" s="206"/>
      <c r="D78" s="206"/>
      <c r="E78" s="206"/>
      <c r="F78" s="206"/>
      <c r="G78" s="294"/>
      <c r="H78" s="294"/>
      <c r="I78" s="294"/>
      <c r="J78" s="295"/>
      <c r="K78" s="297"/>
      <c r="L78" s="300"/>
    </row>
    <row r="79" spans="1:12" x14ac:dyDescent="0.25">
      <c r="A79" s="208"/>
      <c r="B79" s="205"/>
      <c r="C79" s="206"/>
      <c r="D79" s="206"/>
      <c r="E79" s="206"/>
      <c r="F79" s="206"/>
      <c r="G79" s="294"/>
      <c r="H79" s="294"/>
      <c r="I79" s="294"/>
      <c r="J79" s="295"/>
      <c r="K79" s="297"/>
      <c r="L79" s="300"/>
    </row>
    <row r="80" spans="1:12" x14ac:dyDescent="0.25">
      <c r="A80" s="208"/>
      <c r="B80" s="205"/>
      <c r="C80" s="206"/>
      <c r="D80" s="206"/>
      <c r="E80" s="206"/>
      <c r="F80" s="206"/>
      <c r="G80" s="294"/>
      <c r="H80" s="294"/>
      <c r="I80" s="294"/>
      <c r="J80" s="295"/>
      <c r="K80" s="297"/>
      <c r="L80" s="300"/>
    </row>
    <row r="81" spans="1:12" x14ac:dyDescent="0.25">
      <c r="A81" s="208"/>
      <c r="B81" s="205"/>
      <c r="C81" s="206"/>
      <c r="D81" s="206"/>
      <c r="E81" s="206"/>
      <c r="F81" s="206"/>
      <c r="G81" s="294"/>
      <c r="H81" s="294"/>
      <c r="I81" s="294"/>
      <c r="J81" s="295"/>
      <c r="K81" s="297"/>
      <c r="L81" s="300"/>
    </row>
    <row r="82" spans="1:12" x14ac:dyDescent="0.25">
      <c r="A82" s="208"/>
      <c r="B82" s="205"/>
      <c r="C82" s="206"/>
      <c r="D82" s="206"/>
      <c r="E82" s="206"/>
      <c r="F82" s="206"/>
      <c r="G82" s="294"/>
      <c r="H82" s="294"/>
      <c r="I82" s="294"/>
      <c r="J82" s="295"/>
      <c r="K82" s="297"/>
      <c r="L82" s="300"/>
    </row>
    <row r="83" spans="1:12" x14ac:dyDescent="0.25">
      <c r="A83" s="208"/>
      <c r="B83" s="205"/>
      <c r="C83" s="206"/>
      <c r="D83" s="206"/>
      <c r="E83" s="206"/>
      <c r="F83" s="206"/>
      <c r="G83" s="294"/>
      <c r="H83" s="294"/>
      <c r="I83" s="294"/>
      <c r="J83" s="295"/>
      <c r="K83" s="297"/>
      <c r="L83" s="300"/>
    </row>
    <row r="84" spans="1:12" x14ac:dyDescent="0.25">
      <c r="A84" s="208"/>
      <c r="B84" s="205"/>
      <c r="C84" s="206"/>
      <c r="D84" s="206"/>
      <c r="E84" s="206"/>
      <c r="F84" s="206"/>
      <c r="G84" s="294"/>
      <c r="H84" s="294"/>
      <c r="I84" s="294"/>
      <c r="J84" s="295"/>
      <c r="K84" s="297"/>
      <c r="L84" s="300"/>
    </row>
    <row r="85" spans="1:12" x14ac:dyDescent="0.25">
      <c r="A85" s="208"/>
      <c r="B85" s="205"/>
      <c r="C85" s="206"/>
      <c r="D85" s="206"/>
      <c r="E85" s="206"/>
      <c r="F85" s="206"/>
      <c r="G85" s="294"/>
      <c r="H85" s="294"/>
      <c r="I85" s="294"/>
      <c r="J85" s="295"/>
      <c r="K85" s="297"/>
      <c r="L85" s="300"/>
    </row>
    <row r="86" spans="1:12" x14ac:dyDescent="0.25">
      <c r="A86" s="208"/>
      <c r="B86" s="205"/>
      <c r="C86" s="206"/>
      <c r="D86" s="206"/>
      <c r="E86" s="206"/>
      <c r="F86" s="206"/>
      <c r="G86" s="294"/>
      <c r="H86" s="294"/>
      <c r="I86" s="294"/>
      <c r="J86" s="295"/>
      <c r="K86" s="297"/>
      <c r="L86" s="300"/>
    </row>
    <row r="87" spans="1:12" x14ac:dyDescent="0.25">
      <c r="A87" s="208"/>
      <c r="B87" s="205"/>
      <c r="C87" s="206"/>
      <c r="D87" s="206"/>
      <c r="E87" s="206"/>
      <c r="F87" s="206"/>
      <c r="G87" s="294"/>
      <c r="H87" s="294"/>
      <c r="I87" s="294"/>
      <c r="J87" s="295"/>
      <c r="K87" s="297"/>
      <c r="L87" s="300"/>
    </row>
    <row r="88" spans="1:12" x14ac:dyDescent="0.25">
      <c r="A88" s="208"/>
      <c r="B88" s="205"/>
      <c r="C88" s="206"/>
      <c r="D88" s="206"/>
      <c r="E88" s="206"/>
      <c r="F88" s="206"/>
      <c r="G88" s="294"/>
      <c r="H88" s="294"/>
      <c r="I88" s="294"/>
      <c r="J88" s="295"/>
      <c r="K88" s="297"/>
      <c r="L88" s="300"/>
    </row>
    <row r="89" spans="1:12" x14ac:dyDescent="0.25">
      <c r="A89" s="208"/>
      <c r="B89" s="205"/>
      <c r="C89" s="206"/>
      <c r="D89" s="206"/>
      <c r="E89" s="206"/>
      <c r="F89" s="206"/>
      <c r="G89" s="294"/>
      <c r="H89" s="294"/>
      <c r="I89" s="294"/>
      <c r="J89" s="295"/>
      <c r="K89" s="297"/>
      <c r="L89" s="300"/>
    </row>
    <row r="90" spans="1:12" x14ac:dyDescent="0.25">
      <c r="A90" s="208"/>
      <c r="B90" s="205"/>
      <c r="C90" s="206"/>
      <c r="D90" s="206"/>
      <c r="E90" s="206"/>
      <c r="F90" s="206"/>
      <c r="G90" s="294"/>
      <c r="H90" s="294"/>
      <c r="I90" s="294"/>
      <c r="J90" s="295"/>
      <c r="K90" s="297"/>
      <c r="L90" s="300"/>
    </row>
    <row r="91" spans="1:12" x14ac:dyDescent="0.25">
      <c r="A91" s="208"/>
      <c r="B91" s="205"/>
      <c r="C91" s="206"/>
      <c r="D91" s="206"/>
      <c r="E91" s="206"/>
      <c r="F91" s="206"/>
      <c r="G91" s="294"/>
      <c r="H91" s="294"/>
      <c r="I91" s="294"/>
      <c r="J91" s="295"/>
      <c r="K91" s="297"/>
      <c r="L91" s="300"/>
    </row>
    <row r="92" spans="1:12" x14ac:dyDescent="0.25">
      <c r="A92" s="208"/>
      <c r="B92" s="205"/>
      <c r="C92" s="206"/>
      <c r="D92" s="206"/>
      <c r="E92" s="206"/>
      <c r="F92" s="206"/>
      <c r="G92" s="294"/>
      <c r="H92" s="294"/>
      <c r="I92" s="294"/>
      <c r="J92" s="295"/>
      <c r="K92" s="297"/>
      <c r="L92" s="300"/>
    </row>
    <row r="93" spans="1:12" x14ac:dyDescent="0.25">
      <c r="A93" s="208"/>
      <c r="B93" s="205"/>
      <c r="C93" s="206"/>
      <c r="D93" s="206"/>
      <c r="E93" s="206"/>
      <c r="F93" s="206"/>
      <c r="G93" s="294"/>
      <c r="H93" s="294"/>
      <c r="I93" s="294"/>
      <c r="J93" s="295"/>
      <c r="K93" s="297"/>
      <c r="L93" s="300"/>
    </row>
    <row r="94" spans="1:12" x14ac:dyDescent="0.25">
      <c r="A94" s="208"/>
      <c r="B94" s="205"/>
      <c r="C94" s="206"/>
      <c r="D94" s="206"/>
      <c r="E94" s="206"/>
      <c r="F94" s="206"/>
      <c r="G94" s="294"/>
      <c r="H94" s="294"/>
      <c r="I94" s="294"/>
      <c r="J94" s="295"/>
      <c r="K94" s="297"/>
      <c r="L94" s="300"/>
    </row>
    <row r="95" spans="1:12" x14ac:dyDescent="0.25">
      <c r="A95" s="208"/>
      <c r="B95" s="205"/>
      <c r="C95" s="206"/>
      <c r="D95" s="206"/>
      <c r="E95" s="206"/>
      <c r="F95" s="206"/>
      <c r="G95" s="294"/>
      <c r="H95" s="294"/>
      <c r="I95" s="294"/>
      <c r="J95" s="295"/>
      <c r="K95" s="297"/>
      <c r="L95" s="300"/>
    </row>
    <row r="96" spans="1:12" x14ac:dyDescent="0.25">
      <c r="A96" s="208"/>
      <c r="B96" s="205"/>
      <c r="C96" s="206"/>
      <c r="D96" s="206"/>
      <c r="E96" s="206"/>
      <c r="F96" s="206"/>
      <c r="G96" s="294"/>
      <c r="H96" s="294"/>
      <c r="I96" s="294"/>
      <c r="J96" s="295"/>
      <c r="K96" s="297"/>
      <c r="L96" s="300"/>
    </row>
    <row r="97" spans="1:12" x14ac:dyDescent="0.25">
      <c r="A97" s="208"/>
      <c r="B97" s="205"/>
      <c r="C97" s="206"/>
      <c r="D97" s="206"/>
      <c r="E97" s="206"/>
      <c r="F97" s="206"/>
      <c r="G97" s="294"/>
      <c r="H97" s="294"/>
      <c r="I97" s="294"/>
      <c r="J97" s="295"/>
      <c r="K97" s="297"/>
      <c r="L97" s="300"/>
    </row>
    <row r="98" spans="1:12" x14ac:dyDescent="0.25">
      <c r="A98" s="208"/>
      <c r="B98" s="205"/>
      <c r="C98" s="206"/>
      <c r="D98" s="206"/>
      <c r="E98" s="206"/>
      <c r="F98" s="206"/>
      <c r="G98" s="294"/>
      <c r="H98" s="294"/>
      <c r="I98" s="294"/>
      <c r="J98" s="295"/>
      <c r="K98" s="297"/>
      <c r="L98" s="300"/>
    </row>
    <row r="99" spans="1:12" x14ac:dyDescent="0.25">
      <c r="A99" s="208"/>
      <c r="B99" s="205"/>
      <c r="C99" s="206"/>
      <c r="D99" s="206"/>
      <c r="E99" s="206"/>
      <c r="F99" s="206"/>
      <c r="G99" s="294"/>
      <c r="H99" s="294"/>
      <c r="I99" s="294"/>
      <c r="J99" s="295"/>
      <c r="K99" s="297"/>
      <c r="L99" s="300"/>
    </row>
    <row r="100" spans="1:12" x14ac:dyDescent="0.25">
      <c r="A100" s="208"/>
      <c r="B100" s="205"/>
      <c r="C100" s="206"/>
      <c r="D100" s="206"/>
      <c r="E100" s="206"/>
      <c r="F100" s="206"/>
      <c r="G100" s="294"/>
      <c r="H100" s="294"/>
      <c r="I100" s="294"/>
      <c r="J100" s="295"/>
      <c r="K100" s="297"/>
      <c r="L100" s="300"/>
    </row>
    <row r="101" spans="1:12" x14ac:dyDescent="0.25">
      <c r="G101" s="294"/>
      <c r="H101" s="294"/>
      <c r="I101" s="294"/>
      <c r="J101" s="295"/>
      <c r="L101" s="300"/>
    </row>
    <row r="102" spans="1:12" x14ac:dyDescent="0.25">
      <c r="G102" s="294"/>
      <c r="H102" s="294"/>
      <c r="I102" s="294"/>
      <c r="J102" s="295"/>
      <c r="L102" s="300"/>
    </row>
    <row r="103" spans="1:12" x14ac:dyDescent="0.25">
      <c r="G103" s="294"/>
      <c r="H103" s="294"/>
      <c r="I103" s="294"/>
      <c r="J103" s="295"/>
      <c r="L103" s="300"/>
    </row>
    <row r="104" spans="1:12" x14ac:dyDescent="0.25">
      <c r="G104" s="294"/>
      <c r="H104" s="294"/>
      <c r="I104" s="294"/>
      <c r="J104" s="295"/>
      <c r="L104" s="300"/>
    </row>
    <row r="105" spans="1:12" x14ac:dyDescent="0.25">
      <c r="G105" s="294"/>
      <c r="H105" s="294"/>
      <c r="I105" s="294"/>
      <c r="J105" s="295"/>
      <c r="L105" s="300"/>
    </row>
    <row r="106" spans="1:12" x14ac:dyDescent="0.25">
      <c r="G106" s="294"/>
      <c r="H106" s="294"/>
      <c r="I106" s="294"/>
      <c r="J106" s="295"/>
      <c r="L106" s="300"/>
    </row>
    <row r="107" spans="1:12" x14ac:dyDescent="0.25">
      <c r="G107" s="294"/>
      <c r="H107" s="294"/>
      <c r="I107" s="294"/>
      <c r="J107" s="295"/>
      <c r="L107" s="300"/>
    </row>
    <row r="108" spans="1:12" x14ac:dyDescent="0.25">
      <c r="G108" s="294"/>
      <c r="H108" s="294"/>
      <c r="I108" s="294"/>
      <c r="J108" s="295"/>
      <c r="L108" s="300"/>
    </row>
    <row r="109" spans="1:12" x14ac:dyDescent="0.25">
      <c r="G109" s="294"/>
      <c r="H109" s="294"/>
      <c r="I109" s="294"/>
      <c r="J109" s="295"/>
      <c r="L109" s="300"/>
    </row>
    <row r="110" spans="1:12" x14ac:dyDescent="0.25">
      <c r="G110" s="294"/>
      <c r="H110" s="294"/>
      <c r="I110" s="294"/>
      <c r="J110" s="295"/>
      <c r="L110" s="300"/>
    </row>
    <row r="111" spans="1:12" x14ac:dyDescent="0.25">
      <c r="G111" s="294"/>
      <c r="H111" s="294"/>
      <c r="I111" s="294"/>
      <c r="J111" s="295"/>
      <c r="L111" s="300"/>
    </row>
    <row r="112" spans="1:12" x14ac:dyDescent="0.25">
      <c r="G112" s="294"/>
      <c r="H112" s="294"/>
      <c r="I112" s="294"/>
      <c r="J112" s="295"/>
      <c r="L112" s="300"/>
    </row>
    <row r="113" spans="7:12" x14ac:dyDescent="0.25">
      <c r="G113" s="294"/>
      <c r="H113" s="294"/>
      <c r="I113" s="294"/>
      <c r="J113" s="295"/>
      <c r="L113" s="300"/>
    </row>
    <row r="114" spans="7:12" x14ac:dyDescent="0.25">
      <c r="G114" s="294"/>
      <c r="H114" s="294"/>
      <c r="I114" s="294"/>
      <c r="J114" s="295"/>
      <c r="L114" s="300"/>
    </row>
    <row r="115" spans="7:12" x14ac:dyDescent="0.25">
      <c r="G115" s="294"/>
      <c r="H115" s="294"/>
      <c r="I115" s="294"/>
      <c r="J115" s="295"/>
      <c r="L115" s="300"/>
    </row>
    <row r="116" spans="7:12" x14ac:dyDescent="0.25">
      <c r="G116" s="294"/>
      <c r="H116" s="294"/>
      <c r="I116" s="294"/>
      <c r="J116" s="295"/>
      <c r="L116" s="300"/>
    </row>
    <row r="117" spans="7:12" x14ac:dyDescent="0.25">
      <c r="G117" s="294"/>
      <c r="H117" s="294"/>
      <c r="I117" s="294"/>
      <c r="J117" s="295"/>
      <c r="L117" s="300"/>
    </row>
    <row r="118" spans="7:12" x14ac:dyDescent="0.25">
      <c r="G118" s="294"/>
      <c r="H118" s="294"/>
      <c r="I118" s="294"/>
      <c r="J118" s="295"/>
      <c r="L118" s="300"/>
    </row>
    <row r="119" spans="7:12" x14ac:dyDescent="0.25">
      <c r="G119" s="294"/>
      <c r="H119" s="294"/>
      <c r="I119" s="294"/>
      <c r="J119" s="295"/>
      <c r="L119" s="300"/>
    </row>
    <row r="120" spans="7:12" x14ac:dyDescent="0.25">
      <c r="G120" s="294"/>
      <c r="H120" s="294"/>
      <c r="I120" s="294"/>
      <c r="J120" s="295"/>
      <c r="L120" s="300"/>
    </row>
    <row r="121" spans="7:12" x14ac:dyDescent="0.25">
      <c r="G121" s="294"/>
      <c r="H121" s="294"/>
      <c r="I121" s="294"/>
      <c r="J121" s="295"/>
      <c r="L121" s="300"/>
    </row>
    <row r="122" spans="7:12" x14ac:dyDescent="0.25">
      <c r="G122" s="294"/>
      <c r="H122" s="294"/>
      <c r="I122" s="294"/>
      <c r="J122" s="295"/>
      <c r="L122" s="300"/>
    </row>
    <row r="123" spans="7:12" x14ac:dyDescent="0.25">
      <c r="G123" s="294"/>
      <c r="H123" s="294"/>
      <c r="I123" s="294"/>
      <c r="J123" s="295"/>
      <c r="L123" s="300"/>
    </row>
    <row r="124" spans="7:12" x14ac:dyDescent="0.25">
      <c r="G124" s="294"/>
      <c r="H124" s="294"/>
      <c r="I124" s="294"/>
      <c r="J124" s="295"/>
      <c r="L124" s="300"/>
    </row>
    <row r="125" spans="7:12" x14ac:dyDescent="0.25">
      <c r="G125" s="294"/>
      <c r="H125" s="294"/>
      <c r="I125" s="294"/>
      <c r="J125" s="295"/>
      <c r="L125" s="300"/>
    </row>
    <row r="126" spans="7:12" x14ac:dyDescent="0.25">
      <c r="G126" s="294"/>
      <c r="H126" s="294"/>
      <c r="I126" s="294"/>
      <c r="J126" s="295"/>
      <c r="L126" s="300"/>
    </row>
    <row r="127" spans="7:12" x14ac:dyDescent="0.25">
      <c r="G127" s="294"/>
      <c r="H127" s="294"/>
      <c r="I127" s="294"/>
      <c r="J127" s="295"/>
      <c r="L127" s="300"/>
    </row>
    <row r="128" spans="7:12" x14ac:dyDescent="0.25">
      <c r="G128" s="294"/>
      <c r="H128" s="294"/>
      <c r="I128" s="294"/>
      <c r="J128" s="295"/>
      <c r="L128" s="300"/>
    </row>
    <row r="129" spans="7:12" x14ac:dyDescent="0.25">
      <c r="G129" s="294"/>
      <c r="H129" s="294"/>
      <c r="I129" s="294"/>
      <c r="J129" s="295"/>
      <c r="L129" s="300"/>
    </row>
    <row r="130" spans="7:12" x14ac:dyDescent="0.25">
      <c r="G130" s="294"/>
      <c r="H130" s="294"/>
      <c r="I130" s="294"/>
      <c r="J130" s="295"/>
      <c r="L130" s="300"/>
    </row>
    <row r="131" spans="7:12" x14ac:dyDescent="0.25">
      <c r="G131" s="294"/>
      <c r="H131" s="294"/>
      <c r="I131" s="294"/>
      <c r="J131" s="295"/>
      <c r="L131" s="300"/>
    </row>
    <row r="132" spans="7:12" x14ac:dyDescent="0.25">
      <c r="G132" s="294"/>
      <c r="H132" s="294"/>
      <c r="I132" s="294"/>
      <c r="J132" s="295"/>
      <c r="L132" s="300"/>
    </row>
    <row r="133" spans="7:12" x14ac:dyDescent="0.25">
      <c r="G133" s="294"/>
      <c r="H133" s="294"/>
      <c r="I133" s="294"/>
      <c r="J133" s="295"/>
      <c r="L133" s="300"/>
    </row>
    <row r="134" spans="7:12" x14ac:dyDescent="0.25">
      <c r="G134" s="294"/>
      <c r="H134" s="294"/>
      <c r="I134" s="294"/>
      <c r="J134" s="295"/>
      <c r="L134" s="300"/>
    </row>
    <row r="135" spans="7:12" x14ac:dyDescent="0.25">
      <c r="G135" s="294"/>
      <c r="H135" s="294"/>
      <c r="I135" s="294"/>
      <c r="J135" s="295"/>
      <c r="L135" s="300"/>
    </row>
    <row r="136" spans="7:12" x14ac:dyDescent="0.25">
      <c r="G136" s="294"/>
      <c r="H136" s="294"/>
      <c r="I136" s="294"/>
      <c r="J136" s="295"/>
      <c r="L136" s="300"/>
    </row>
    <row r="137" spans="7:12" x14ac:dyDescent="0.25">
      <c r="G137" s="294"/>
      <c r="H137" s="294"/>
      <c r="I137" s="294"/>
      <c r="J137" s="295"/>
      <c r="L137" s="300"/>
    </row>
    <row r="138" spans="7:12" x14ac:dyDescent="0.25">
      <c r="G138" s="294"/>
      <c r="H138" s="294"/>
      <c r="I138" s="294"/>
      <c r="J138" s="295"/>
      <c r="L138" s="300"/>
    </row>
    <row r="139" spans="7:12" x14ac:dyDescent="0.25">
      <c r="G139" s="294"/>
      <c r="H139" s="294"/>
      <c r="I139" s="294"/>
      <c r="J139" s="295"/>
      <c r="L139" s="300"/>
    </row>
    <row r="140" spans="7:12" x14ac:dyDescent="0.25">
      <c r="G140" s="294"/>
      <c r="H140" s="294"/>
      <c r="I140" s="294"/>
      <c r="J140" s="295"/>
      <c r="L140" s="300"/>
    </row>
    <row r="141" spans="7:12" x14ac:dyDescent="0.25">
      <c r="G141" s="294"/>
      <c r="H141" s="294"/>
      <c r="I141" s="294"/>
      <c r="J141" s="295"/>
      <c r="L141" s="300"/>
    </row>
    <row r="142" spans="7:12" x14ac:dyDescent="0.25">
      <c r="G142" s="294"/>
      <c r="H142" s="294"/>
      <c r="I142" s="294"/>
      <c r="J142" s="295"/>
      <c r="L142" s="300"/>
    </row>
    <row r="143" spans="7:12" x14ac:dyDescent="0.25">
      <c r="G143" s="294"/>
      <c r="H143" s="294"/>
      <c r="I143" s="294"/>
      <c r="J143" s="295"/>
      <c r="L143" s="300"/>
    </row>
    <row r="144" spans="7:12" x14ac:dyDescent="0.25">
      <c r="G144" s="294"/>
      <c r="H144" s="294"/>
      <c r="I144" s="294"/>
      <c r="J144" s="295"/>
      <c r="L144" s="300"/>
    </row>
    <row r="145" spans="7:12" x14ac:dyDescent="0.25">
      <c r="G145" s="294"/>
      <c r="H145" s="294"/>
      <c r="I145" s="294"/>
      <c r="J145" s="295"/>
      <c r="L145" s="300"/>
    </row>
    <row r="146" spans="7:12" x14ac:dyDescent="0.25">
      <c r="G146" s="294"/>
      <c r="H146" s="294"/>
      <c r="I146" s="294"/>
      <c r="J146" s="295"/>
      <c r="L146" s="300"/>
    </row>
    <row r="147" spans="7:12" x14ac:dyDescent="0.25">
      <c r="G147" s="294"/>
      <c r="H147" s="294"/>
      <c r="I147" s="294"/>
      <c r="J147" s="295"/>
      <c r="L147" s="300"/>
    </row>
    <row r="148" spans="7:12" x14ac:dyDescent="0.25">
      <c r="G148" s="294"/>
      <c r="H148" s="294"/>
      <c r="I148" s="294"/>
      <c r="J148" s="295"/>
      <c r="L148" s="300"/>
    </row>
    <row r="149" spans="7:12" x14ac:dyDescent="0.25">
      <c r="G149" s="294"/>
      <c r="H149" s="294"/>
      <c r="I149" s="294"/>
      <c r="J149" s="295"/>
      <c r="L149" s="300"/>
    </row>
    <row r="150" spans="7:12" x14ac:dyDescent="0.25">
      <c r="G150" s="294"/>
      <c r="H150" s="294"/>
      <c r="I150" s="294"/>
      <c r="J150" s="295"/>
      <c r="L150" s="300"/>
    </row>
    <row r="151" spans="7:12" x14ac:dyDescent="0.25">
      <c r="G151" s="294"/>
      <c r="H151" s="294"/>
      <c r="I151" s="294"/>
      <c r="J151" s="295"/>
      <c r="L151" s="300"/>
    </row>
    <row r="152" spans="7:12" x14ac:dyDescent="0.25">
      <c r="G152" s="294"/>
      <c r="H152" s="294"/>
      <c r="I152" s="294"/>
      <c r="J152" s="295"/>
      <c r="L152" s="300"/>
    </row>
    <row r="153" spans="7:12" x14ac:dyDescent="0.25">
      <c r="G153" s="294"/>
      <c r="H153" s="294"/>
      <c r="I153" s="294"/>
      <c r="J153" s="295"/>
      <c r="L153" s="300"/>
    </row>
    <row r="154" spans="7:12" x14ac:dyDescent="0.25">
      <c r="G154" s="294"/>
      <c r="H154" s="294"/>
      <c r="I154" s="294"/>
      <c r="J154" s="295"/>
      <c r="L154" s="300"/>
    </row>
    <row r="155" spans="7:12" x14ac:dyDescent="0.25">
      <c r="G155" s="294"/>
      <c r="H155" s="294"/>
      <c r="I155" s="294"/>
      <c r="J155" s="295"/>
      <c r="L155" s="300"/>
    </row>
    <row r="156" spans="7:12" x14ac:dyDescent="0.25">
      <c r="G156" s="294"/>
      <c r="H156" s="294"/>
      <c r="I156" s="294"/>
      <c r="J156" s="295"/>
      <c r="L156" s="300"/>
    </row>
    <row r="157" spans="7:12" x14ac:dyDescent="0.25">
      <c r="G157" s="294"/>
      <c r="H157" s="294"/>
      <c r="I157" s="294"/>
      <c r="J157" s="295"/>
      <c r="L157" s="300"/>
    </row>
    <row r="158" spans="7:12" x14ac:dyDescent="0.25">
      <c r="G158" s="294"/>
      <c r="H158" s="294"/>
      <c r="I158" s="294"/>
      <c r="J158" s="295"/>
      <c r="L158" s="300"/>
    </row>
    <row r="159" spans="7:12" x14ac:dyDescent="0.25">
      <c r="G159" s="294"/>
      <c r="H159" s="294"/>
      <c r="I159" s="294"/>
      <c r="J159" s="295"/>
      <c r="L159" s="300"/>
    </row>
    <row r="160" spans="7:12" x14ac:dyDescent="0.25">
      <c r="G160" s="294"/>
      <c r="H160" s="294"/>
      <c r="I160" s="294"/>
      <c r="J160" s="295"/>
      <c r="L160" s="300"/>
    </row>
    <row r="161" spans="7:12" x14ac:dyDescent="0.25">
      <c r="G161" s="294"/>
      <c r="H161" s="294"/>
      <c r="I161" s="294"/>
      <c r="J161" s="295"/>
      <c r="L161" s="300"/>
    </row>
    <row r="162" spans="7:12" x14ac:dyDescent="0.25">
      <c r="G162" s="294"/>
      <c r="H162" s="294"/>
      <c r="I162" s="294"/>
      <c r="J162" s="295"/>
      <c r="L162" s="300"/>
    </row>
    <row r="163" spans="7:12" x14ac:dyDescent="0.25">
      <c r="G163" s="294"/>
      <c r="H163" s="294"/>
      <c r="I163" s="294"/>
      <c r="J163" s="295"/>
      <c r="L163" s="300"/>
    </row>
    <row r="164" spans="7:12" x14ac:dyDescent="0.25">
      <c r="G164" s="294"/>
      <c r="H164" s="294"/>
      <c r="I164" s="294"/>
      <c r="J164" s="295"/>
      <c r="L164" s="300"/>
    </row>
    <row r="165" spans="7:12" x14ac:dyDescent="0.25">
      <c r="G165" s="294"/>
      <c r="H165" s="294"/>
      <c r="I165" s="294"/>
      <c r="J165" s="295"/>
      <c r="L165" s="300"/>
    </row>
    <row r="166" spans="7:12" x14ac:dyDescent="0.25">
      <c r="G166" s="294"/>
      <c r="H166" s="294"/>
      <c r="I166" s="294"/>
      <c r="J166" s="295"/>
      <c r="L166" s="300"/>
    </row>
    <row r="167" spans="7:12" x14ac:dyDescent="0.25">
      <c r="G167" s="294"/>
      <c r="H167" s="294"/>
      <c r="I167" s="294"/>
      <c r="J167" s="295"/>
      <c r="L167" s="300"/>
    </row>
    <row r="168" spans="7:12" x14ac:dyDescent="0.25">
      <c r="G168" s="294"/>
      <c r="H168" s="294"/>
      <c r="I168" s="294"/>
      <c r="J168" s="295"/>
      <c r="L168" s="300"/>
    </row>
    <row r="169" spans="7:12" x14ac:dyDescent="0.25">
      <c r="G169" s="294"/>
      <c r="H169" s="294"/>
      <c r="I169" s="294"/>
      <c r="J169" s="295"/>
      <c r="L169" s="300"/>
    </row>
    <row r="170" spans="7:12" x14ac:dyDescent="0.25">
      <c r="G170" s="294"/>
      <c r="H170" s="294"/>
      <c r="I170" s="294"/>
      <c r="J170" s="295"/>
      <c r="L170" s="300"/>
    </row>
    <row r="171" spans="7:12" x14ac:dyDescent="0.25">
      <c r="G171" s="294"/>
      <c r="H171" s="294"/>
      <c r="I171" s="294"/>
      <c r="J171" s="295"/>
      <c r="L171" s="300"/>
    </row>
    <row r="172" spans="7:12" x14ac:dyDescent="0.25">
      <c r="G172" s="294"/>
      <c r="H172" s="294"/>
      <c r="I172" s="294"/>
      <c r="J172" s="295"/>
      <c r="L172" s="300"/>
    </row>
    <row r="173" spans="7:12" x14ac:dyDescent="0.25">
      <c r="G173" s="294"/>
      <c r="H173" s="294"/>
      <c r="I173" s="294"/>
      <c r="J173" s="295"/>
      <c r="L173" s="300"/>
    </row>
    <row r="174" spans="7:12" x14ac:dyDescent="0.25">
      <c r="G174" s="294"/>
      <c r="H174" s="294"/>
      <c r="I174" s="294"/>
      <c r="J174" s="295"/>
      <c r="L174" s="300"/>
    </row>
    <row r="175" spans="7:12" x14ac:dyDescent="0.25">
      <c r="G175" s="294"/>
      <c r="H175" s="294"/>
      <c r="I175" s="294"/>
      <c r="J175" s="295"/>
      <c r="L175" s="300"/>
    </row>
    <row r="176" spans="7:12" x14ac:dyDescent="0.25">
      <c r="G176" s="294"/>
      <c r="H176" s="294"/>
      <c r="I176" s="294"/>
      <c r="J176" s="295"/>
      <c r="L176" s="300"/>
    </row>
    <row r="177" spans="7:12" x14ac:dyDescent="0.25">
      <c r="G177" s="294"/>
      <c r="H177" s="294"/>
      <c r="I177" s="294"/>
      <c r="J177" s="295"/>
      <c r="L177" s="300"/>
    </row>
    <row r="178" spans="7:12" x14ac:dyDescent="0.25">
      <c r="G178" s="294"/>
      <c r="H178" s="294"/>
      <c r="I178" s="294"/>
      <c r="J178" s="295"/>
      <c r="L178" s="300"/>
    </row>
    <row r="179" spans="7:12" x14ac:dyDescent="0.25">
      <c r="G179" s="294"/>
      <c r="H179" s="294"/>
      <c r="I179" s="294"/>
      <c r="J179" s="295"/>
      <c r="L179" s="300"/>
    </row>
    <row r="180" spans="7:12" x14ac:dyDescent="0.25">
      <c r="G180" s="294"/>
      <c r="H180" s="294"/>
      <c r="I180" s="294"/>
      <c r="J180" s="295"/>
      <c r="L180" s="300"/>
    </row>
    <row r="181" spans="7:12" x14ac:dyDescent="0.25">
      <c r="G181" s="294"/>
      <c r="H181" s="294"/>
      <c r="I181" s="294"/>
      <c r="J181" s="295"/>
      <c r="L181" s="300"/>
    </row>
    <row r="182" spans="7:12" x14ac:dyDescent="0.25">
      <c r="G182" s="294"/>
      <c r="H182" s="294"/>
      <c r="I182" s="294"/>
      <c r="J182" s="295"/>
      <c r="L182" s="300"/>
    </row>
    <row r="183" spans="7:12" x14ac:dyDescent="0.25">
      <c r="G183" s="294"/>
      <c r="H183" s="294"/>
      <c r="I183" s="294"/>
      <c r="J183" s="295"/>
      <c r="L183" s="300"/>
    </row>
    <row r="184" spans="7:12" x14ac:dyDescent="0.25">
      <c r="G184" s="294"/>
      <c r="H184" s="294"/>
      <c r="I184" s="294"/>
      <c r="J184" s="295"/>
      <c r="L184" s="300"/>
    </row>
    <row r="185" spans="7:12" x14ac:dyDescent="0.25">
      <c r="G185" s="294"/>
      <c r="H185" s="294"/>
      <c r="I185" s="294"/>
      <c r="J185" s="295"/>
      <c r="L185" s="300"/>
    </row>
    <row r="186" spans="7:12" x14ac:dyDescent="0.25">
      <c r="G186" s="294"/>
      <c r="H186" s="294"/>
      <c r="I186" s="294"/>
      <c r="J186" s="295"/>
      <c r="L186" s="300"/>
    </row>
    <row r="187" spans="7:12" x14ac:dyDescent="0.25">
      <c r="G187" s="294"/>
      <c r="H187" s="294"/>
      <c r="I187" s="294"/>
      <c r="J187" s="295"/>
      <c r="L187" s="300"/>
    </row>
    <row r="188" spans="7:12" x14ac:dyDescent="0.25">
      <c r="G188" s="294"/>
      <c r="H188" s="294"/>
      <c r="I188" s="294"/>
      <c r="J188" s="295"/>
      <c r="L188" s="300"/>
    </row>
    <row r="189" spans="7:12" x14ac:dyDescent="0.25">
      <c r="G189" s="294"/>
      <c r="H189" s="294"/>
      <c r="I189" s="294"/>
      <c r="J189" s="295"/>
      <c r="L189" s="300"/>
    </row>
    <row r="190" spans="7:12" x14ac:dyDescent="0.25">
      <c r="G190" s="294"/>
      <c r="H190" s="294"/>
      <c r="I190" s="294"/>
      <c r="J190" s="295"/>
      <c r="L190" s="300"/>
    </row>
    <row r="191" spans="7:12" x14ac:dyDescent="0.25">
      <c r="G191" s="294"/>
      <c r="H191" s="294"/>
      <c r="I191" s="294"/>
      <c r="J191" s="295"/>
      <c r="L191" s="300"/>
    </row>
    <row r="192" spans="7:12" x14ac:dyDescent="0.25">
      <c r="G192" s="294"/>
      <c r="H192" s="294"/>
      <c r="I192" s="294"/>
      <c r="J192" s="295"/>
      <c r="L192" s="300"/>
    </row>
    <row r="193" spans="7:12" x14ac:dyDescent="0.25">
      <c r="G193" s="294"/>
      <c r="H193" s="294"/>
      <c r="I193" s="294"/>
      <c r="J193" s="295"/>
      <c r="L193" s="300"/>
    </row>
    <row r="194" spans="7:12" x14ac:dyDescent="0.25">
      <c r="G194" s="294"/>
      <c r="H194" s="294"/>
      <c r="I194" s="294"/>
      <c r="J194" s="295"/>
      <c r="L194" s="300"/>
    </row>
    <row r="195" spans="7:12" x14ac:dyDescent="0.25">
      <c r="G195" s="294"/>
      <c r="H195" s="294"/>
      <c r="I195" s="294"/>
      <c r="J195" s="295"/>
      <c r="L195" s="300"/>
    </row>
    <row r="196" spans="7:12" x14ac:dyDescent="0.25">
      <c r="G196" s="294"/>
      <c r="H196" s="294"/>
      <c r="I196" s="294"/>
      <c r="J196" s="295"/>
      <c r="L196" s="300"/>
    </row>
    <row r="197" spans="7:12" x14ac:dyDescent="0.25">
      <c r="G197" s="294"/>
      <c r="H197" s="294"/>
      <c r="I197" s="294"/>
      <c r="J197" s="295"/>
      <c r="L197" s="300"/>
    </row>
    <row r="198" spans="7:12" x14ac:dyDescent="0.25">
      <c r="G198" s="294"/>
      <c r="H198" s="294"/>
      <c r="I198" s="294"/>
      <c r="J198" s="295"/>
      <c r="L198" s="300"/>
    </row>
    <row r="199" spans="7:12" x14ac:dyDescent="0.25">
      <c r="G199" s="294"/>
      <c r="H199" s="294"/>
      <c r="I199" s="294"/>
      <c r="J199" s="295"/>
      <c r="L199" s="300"/>
    </row>
    <row r="200" spans="7:12" x14ac:dyDescent="0.25">
      <c r="G200" s="294"/>
      <c r="H200" s="294"/>
      <c r="I200" s="294"/>
      <c r="J200" s="295"/>
      <c r="L200" s="300"/>
    </row>
    <row r="201" spans="7:12" x14ac:dyDescent="0.25">
      <c r="G201" s="294"/>
      <c r="H201" s="294"/>
      <c r="I201" s="294"/>
      <c r="J201" s="295"/>
      <c r="L201" s="300"/>
    </row>
    <row r="202" spans="7:12" x14ac:dyDescent="0.25">
      <c r="G202" s="294"/>
      <c r="H202" s="294"/>
      <c r="I202" s="294"/>
      <c r="J202" s="295"/>
      <c r="L202" s="300"/>
    </row>
    <row r="203" spans="7:12" x14ac:dyDescent="0.25">
      <c r="G203" s="294"/>
      <c r="H203" s="294"/>
      <c r="I203" s="294"/>
      <c r="J203" s="295"/>
      <c r="L203" s="300"/>
    </row>
    <row r="204" spans="7:12" x14ac:dyDescent="0.25">
      <c r="G204" s="294"/>
      <c r="H204" s="294"/>
      <c r="I204" s="294"/>
      <c r="J204" s="295"/>
      <c r="L204" s="300"/>
    </row>
    <row r="205" spans="7:12" x14ac:dyDescent="0.25">
      <c r="G205" s="294"/>
      <c r="H205" s="294"/>
      <c r="I205" s="294"/>
      <c r="J205" s="295"/>
      <c r="L205" s="300"/>
    </row>
    <row r="206" spans="7:12" x14ac:dyDescent="0.25">
      <c r="G206" s="294"/>
      <c r="H206" s="294"/>
      <c r="I206" s="294"/>
      <c r="J206" s="295"/>
      <c r="L206" s="300"/>
    </row>
    <row r="207" spans="7:12" x14ac:dyDescent="0.25">
      <c r="G207" s="294"/>
      <c r="H207" s="294"/>
      <c r="I207" s="294"/>
      <c r="J207" s="295"/>
      <c r="L207" s="300"/>
    </row>
    <row r="208" spans="7:12" x14ac:dyDescent="0.25">
      <c r="G208" s="294"/>
      <c r="H208" s="294"/>
      <c r="I208" s="294"/>
      <c r="J208" s="295"/>
      <c r="L208" s="300"/>
    </row>
    <row r="209" spans="7:12" x14ac:dyDescent="0.25">
      <c r="G209" s="294"/>
      <c r="H209" s="294"/>
      <c r="I209" s="294"/>
      <c r="J209" s="295"/>
      <c r="L209" s="300"/>
    </row>
    <row r="210" spans="7:12" x14ac:dyDescent="0.25">
      <c r="G210" s="294"/>
      <c r="H210" s="294"/>
      <c r="I210" s="294"/>
      <c r="J210" s="295"/>
      <c r="L210" s="300"/>
    </row>
    <row r="211" spans="7:12" x14ac:dyDescent="0.25">
      <c r="G211" s="294"/>
      <c r="H211" s="294"/>
      <c r="I211" s="294"/>
      <c r="J211" s="295"/>
      <c r="L211" s="300"/>
    </row>
    <row r="212" spans="7:12" x14ac:dyDescent="0.25">
      <c r="G212" s="294"/>
      <c r="H212" s="294"/>
      <c r="I212" s="294"/>
      <c r="J212" s="295"/>
      <c r="L212" s="300"/>
    </row>
    <row r="213" spans="7:12" x14ac:dyDescent="0.25">
      <c r="G213" s="294"/>
      <c r="H213" s="294"/>
      <c r="I213" s="294"/>
      <c r="J213" s="295"/>
      <c r="L213" s="300"/>
    </row>
    <row r="214" spans="7:12" x14ac:dyDescent="0.25">
      <c r="G214" s="294"/>
      <c r="H214" s="294"/>
      <c r="I214" s="294"/>
      <c r="J214" s="295"/>
      <c r="L214" s="300"/>
    </row>
    <row r="215" spans="7:12" x14ac:dyDescent="0.25">
      <c r="G215" s="294"/>
      <c r="H215" s="294"/>
      <c r="I215" s="294"/>
      <c r="J215" s="295"/>
      <c r="L215" s="300"/>
    </row>
    <row r="216" spans="7:12" x14ac:dyDescent="0.25">
      <c r="G216" s="294"/>
      <c r="H216" s="294"/>
      <c r="I216" s="294"/>
      <c r="J216" s="295"/>
      <c r="L216" s="300"/>
    </row>
    <row r="217" spans="7:12" x14ac:dyDescent="0.25">
      <c r="G217" s="294"/>
      <c r="H217" s="294"/>
      <c r="I217" s="294"/>
      <c r="J217" s="295"/>
      <c r="L217" s="300"/>
    </row>
    <row r="218" spans="7:12" x14ac:dyDescent="0.25">
      <c r="G218" s="294"/>
      <c r="H218" s="294"/>
      <c r="I218" s="294"/>
      <c r="J218" s="295"/>
      <c r="L218" s="300"/>
    </row>
    <row r="219" spans="7:12" x14ac:dyDescent="0.25">
      <c r="G219" s="294"/>
      <c r="H219" s="294"/>
      <c r="I219" s="294"/>
      <c r="J219" s="295"/>
      <c r="L219" s="300"/>
    </row>
    <row r="220" spans="7:12" x14ac:dyDescent="0.25">
      <c r="G220" s="294"/>
      <c r="H220" s="294"/>
      <c r="I220" s="294"/>
      <c r="J220" s="295"/>
      <c r="L220" s="300"/>
    </row>
    <row r="221" spans="7:12" x14ac:dyDescent="0.25">
      <c r="G221" s="294"/>
      <c r="H221" s="294"/>
      <c r="I221" s="294"/>
      <c r="J221" s="295"/>
      <c r="L221" s="300"/>
    </row>
    <row r="222" spans="7:12" x14ac:dyDescent="0.25">
      <c r="G222" s="294"/>
      <c r="H222" s="294"/>
      <c r="I222" s="294"/>
      <c r="J222" s="295"/>
      <c r="L222" s="300"/>
    </row>
    <row r="223" spans="7:12" x14ac:dyDescent="0.25">
      <c r="G223" s="294"/>
      <c r="H223" s="294"/>
      <c r="I223" s="294"/>
      <c r="J223" s="295"/>
      <c r="L223" s="300"/>
    </row>
    <row r="224" spans="7:12" x14ac:dyDescent="0.25">
      <c r="G224" s="294"/>
      <c r="H224" s="294"/>
      <c r="I224" s="294"/>
      <c r="J224" s="295"/>
      <c r="L224" s="300"/>
    </row>
    <row r="225" spans="7:12" x14ac:dyDescent="0.25">
      <c r="G225" s="294"/>
      <c r="H225" s="294"/>
      <c r="I225" s="294"/>
      <c r="J225" s="295"/>
      <c r="L225" s="300"/>
    </row>
    <row r="226" spans="7:12" x14ac:dyDescent="0.25">
      <c r="G226" s="294"/>
      <c r="H226" s="294"/>
      <c r="I226" s="294"/>
      <c r="J226" s="295"/>
      <c r="L226" s="300"/>
    </row>
  </sheetData>
  <mergeCells count="3">
    <mergeCell ref="F4:G4"/>
    <mergeCell ref="A8:L8"/>
    <mergeCell ref="F6:G6"/>
  </mergeCells>
  <conditionalFormatting sqref="G2:H2">
    <cfRule type="containsText" dxfId="14" priority="7" operator="containsText" text="Schedule">
      <formula>NOT(ISERROR(SEARCH("Schedule",G2)))</formula>
    </cfRule>
  </conditionalFormatting>
  <conditionalFormatting sqref="B2:B6 F2:F5">
    <cfRule type="containsBlanks" dxfId="13" priority="6">
      <formula>LEN(TRIM(B2))=0</formula>
    </cfRule>
  </conditionalFormatting>
  <conditionalFormatting sqref="B2:B6 F2:F5">
    <cfRule type="notContainsBlanks" dxfId="12" priority="5">
      <formula>LEN(TRIM(B2))&gt;0</formula>
    </cfRule>
  </conditionalFormatting>
  <conditionalFormatting sqref="F6">
    <cfRule type="notContainsBlanks" dxfId="11" priority="1">
      <formula>LEN(TRIM(F6))&gt;0</formula>
    </cfRule>
  </conditionalFormatting>
  <conditionalFormatting sqref="G5:H5">
    <cfRule type="containsText" dxfId="10" priority="8" operator="containsText" text="Commercial">
      <formula>NOT(ISERROR(SEARCH("Commercial",G5)))</formula>
    </cfRule>
  </conditionalFormatting>
  <conditionalFormatting sqref="F6">
    <cfRule type="containsBlanks" dxfId="9" priority="2">
      <formula>LEN(TRIM(F6))=0</formula>
    </cfRule>
  </conditionalFormatting>
  <dataValidations count="1">
    <dataValidation type="whole" allowBlank="1" showInputMessage="1" showErrorMessage="1" errorTitle="Number Needed for this Field" error="Please enter '0' if your answer would otherwise be &quot;n/a&quot;." sqref="D7" xr:uid="{00000000-0002-0000-0200-000000000000}">
      <formula1>0</formula1>
      <formula2>200</formula2>
    </dataValidation>
  </dataValidations>
  <pageMargins left="0.7" right="0.7" top="0.75" bottom="0.75" header="0.3" footer="0.3"/>
  <pageSetup scale="36" fitToHeight="0" orientation="landscape" horizontalDpi="300" verticalDpi="300" r:id="rId1"/>
  <ignoredErrors>
    <ignoredError sqref="B16:B1048576" unlockedFormula="1"/>
  </ignoredErrors>
  <drawing r:id="rId2"/>
  <legacyDrawing r:id="rId3"/>
  <controls>
    <mc:AlternateContent xmlns:mc="http://schemas.openxmlformats.org/markup-compatibility/2006">
      <mc:Choice Requires="x14">
        <control shapeId="9220" r:id="rId4" name="CommandButton1">
          <controlPr defaultSize="0" autoFill="0" autoLine="0" r:id="rId5">
            <anchor moveWithCells="1">
              <from>
                <xdr:col>8</xdr:col>
                <xdr:colOff>466725</xdr:colOff>
                <xdr:row>2</xdr:row>
                <xdr:rowOff>76200</xdr:rowOff>
              </from>
              <to>
                <xdr:col>10</xdr:col>
                <xdr:colOff>219075</xdr:colOff>
                <xdr:row>4</xdr:row>
                <xdr:rowOff>133350</xdr:rowOff>
              </to>
            </anchor>
          </controlPr>
        </control>
      </mc:Choice>
      <mc:Fallback>
        <control shapeId="9220" r:id="rId4"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G36"/>
  <sheetViews>
    <sheetView showGridLines="0" showRowColHeaders="0" workbookViewId="0">
      <selection activeCell="C13" sqref="C13"/>
    </sheetView>
  </sheetViews>
  <sheetFormatPr defaultRowHeight="15" x14ac:dyDescent="0.25"/>
  <cols>
    <col min="2" max="2" width="22" bestFit="1" customWidth="1"/>
    <col min="3" max="3" width="36.5703125" customWidth="1"/>
    <col min="6" max="6" width="22" bestFit="1" customWidth="1"/>
    <col min="7" max="7" width="36.5703125" customWidth="1"/>
  </cols>
  <sheetData>
    <row r="1" spans="2:7" ht="15.75" thickBot="1" x14ac:dyDescent="0.3"/>
    <row r="2" spans="2:7" ht="21.75" thickBot="1" x14ac:dyDescent="0.4">
      <c r="B2" s="520" t="s">
        <v>302</v>
      </c>
      <c r="C2" s="521"/>
      <c r="D2" s="522"/>
    </row>
    <row r="3" spans="2:7" x14ac:dyDescent="0.25">
      <c r="B3" s="82" t="s">
        <v>189</v>
      </c>
    </row>
    <row r="4" spans="2:7" x14ac:dyDescent="0.25">
      <c r="B4" s="1" t="s">
        <v>301</v>
      </c>
    </row>
    <row r="5" spans="2:7" x14ac:dyDescent="0.25">
      <c r="B5" s="1"/>
      <c r="C5" t="s">
        <v>207</v>
      </c>
    </row>
    <row r="6" spans="2:7" x14ac:dyDescent="0.25">
      <c r="B6" s="1"/>
      <c r="C6" s="1" t="s">
        <v>191</v>
      </c>
    </row>
    <row r="7" spans="2:7" x14ac:dyDescent="0.25">
      <c r="B7" s="1"/>
      <c r="C7" s="1" t="s">
        <v>192</v>
      </c>
    </row>
    <row r="8" spans="2:7" x14ac:dyDescent="0.25">
      <c r="B8" s="1"/>
      <c r="C8" s="1" t="s">
        <v>193</v>
      </c>
    </row>
    <row r="9" spans="2:7" x14ac:dyDescent="0.25">
      <c r="B9" s="1"/>
      <c r="C9" s="1" t="s">
        <v>194</v>
      </c>
    </row>
    <row r="10" spans="2:7" x14ac:dyDescent="0.25">
      <c r="B10" s="79"/>
      <c r="C10" s="19" t="s">
        <v>195</v>
      </c>
    </row>
    <row r="11" spans="2:7" ht="15.75" thickBot="1" x14ac:dyDescent="0.3"/>
    <row r="12" spans="2:7" ht="21.75" customHeight="1" x14ac:dyDescent="0.35">
      <c r="B12" s="523" t="s">
        <v>296</v>
      </c>
      <c r="C12" s="524"/>
      <c r="F12" s="523" t="s">
        <v>297</v>
      </c>
      <c r="G12" s="524"/>
    </row>
    <row r="13" spans="2:7" x14ac:dyDescent="0.25">
      <c r="B13" s="312" t="s">
        <v>291</v>
      </c>
      <c r="C13" s="314"/>
      <c r="F13" s="310" t="s">
        <v>291</v>
      </c>
      <c r="G13" s="314"/>
    </row>
    <row r="14" spans="2:7" x14ac:dyDescent="0.25">
      <c r="B14" s="310" t="s">
        <v>292</v>
      </c>
      <c r="C14" s="314"/>
      <c r="F14" s="310" t="s">
        <v>292</v>
      </c>
      <c r="G14" s="314"/>
    </row>
    <row r="15" spans="2:7" x14ac:dyDescent="0.25">
      <c r="B15" s="310" t="s">
        <v>293</v>
      </c>
      <c r="C15" s="314"/>
      <c r="F15" s="310" t="s">
        <v>293</v>
      </c>
      <c r="G15" s="314"/>
    </row>
    <row r="16" spans="2:7" x14ac:dyDescent="0.25">
      <c r="B16" s="310" t="s">
        <v>294</v>
      </c>
      <c r="C16" s="314"/>
      <c r="F16" s="310" t="s">
        <v>294</v>
      </c>
      <c r="G16" s="314"/>
    </row>
    <row r="17" spans="2:7" x14ac:dyDescent="0.25">
      <c r="B17" s="310" t="s">
        <v>295</v>
      </c>
      <c r="C17" s="314"/>
      <c r="F17" s="310" t="s">
        <v>295</v>
      </c>
      <c r="G17" s="314"/>
    </row>
    <row r="18" spans="2:7" ht="15.75" thickBot="1" x14ac:dyDescent="0.3">
      <c r="B18" s="311" t="s">
        <v>6</v>
      </c>
      <c r="C18" s="315"/>
      <c r="F18" s="311" t="s">
        <v>6</v>
      </c>
      <c r="G18" s="315"/>
    </row>
    <row r="20" spans="2:7" ht="15.75" thickBot="1" x14ac:dyDescent="0.3"/>
    <row r="21" spans="2:7" ht="21" x14ac:dyDescent="0.35">
      <c r="B21" s="523" t="s">
        <v>298</v>
      </c>
      <c r="C21" s="524"/>
      <c r="F21" s="523" t="s">
        <v>299</v>
      </c>
      <c r="G21" s="524"/>
    </row>
    <row r="22" spans="2:7" x14ac:dyDescent="0.25">
      <c r="B22" s="310" t="s">
        <v>291</v>
      </c>
      <c r="C22" s="314"/>
      <c r="F22" s="310" t="s">
        <v>291</v>
      </c>
      <c r="G22" s="314"/>
    </row>
    <row r="23" spans="2:7" x14ac:dyDescent="0.25">
      <c r="B23" s="310" t="s">
        <v>292</v>
      </c>
      <c r="C23" s="314"/>
      <c r="F23" s="310" t="s">
        <v>292</v>
      </c>
      <c r="G23" s="314"/>
    </row>
    <row r="24" spans="2:7" x14ac:dyDescent="0.25">
      <c r="B24" s="310" t="s">
        <v>293</v>
      </c>
      <c r="C24" s="314"/>
      <c r="F24" s="310" t="s">
        <v>293</v>
      </c>
      <c r="G24" s="314"/>
    </row>
    <row r="25" spans="2:7" x14ac:dyDescent="0.25">
      <c r="B25" s="310" t="s">
        <v>294</v>
      </c>
      <c r="C25" s="314"/>
      <c r="F25" s="310" t="s">
        <v>294</v>
      </c>
      <c r="G25" s="314"/>
    </row>
    <row r="26" spans="2:7" x14ac:dyDescent="0.25">
      <c r="B26" s="310" t="s">
        <v>295</v>
      </c>
      <c r="C26" s="314"/>
      <c r="F26" s="310" t="s">
        <v>295</v>
      </c>
      <c r="G26" s="314"/>
    </row>
    <row r="27" spans="2:7" ht="15.75" thickBot="1" x14ac:dyDescent="0.3">
      <c r="B27" s="311" t="s">
        <v>6</v>
      </c>
      <c r="C27" s="315"/>
      <c r="F27" s="311" t="s">
        <v>6</v>
      </c>
      <c r="G27" s="315"/>
    </row>
    <row r="29" spans="2:7" ht="15.75" thickBot="1" x14ac:dyDescent="0.3"/>
    <row r="30" spans="2:7" ht="21" x14ac:dyDescent="0.35">
      <c r="B30" s="523" t="s">
        <v>300</v>
      </c>
      <c r="C30" s="524"/>
      <c r="F30" s="523" t="s">
        <v>304</v>
      </c>
      <c r="G30" s="524"/>
    </row>
    <row r="31" spans="2:7" x14ac:dyDescent="0.25">
      <c r="B31" s="310" t="s">
        <v>291</v>
      </c>
      <c r="C31" s="314"/>
      <c r="F31" s="310" t="s">
        <v>291</v>
      </c>
      <c r="G31" s="314"/>
    </row>
    <row r="32" spans="2:7" x14ac:dyDescent="0.25">
      <c r="B32" s="310" t="s">
        <v>292</v>
      </c>
      <c r="C32" s="314"/>
      <c r="F32" s="310" t="s">
        <v>292</v>
      </c>
      <c r="G32" s="314"/>
    </row>
    <row r="33" spans="2:7" x14ac:dyDescent="0.25">
      <c r="B33" s="310" t="s">
        <v>293</v>
      </c>
      <c r="C33" s="314"/>
      <c r="F33" s="310" t="s">
        <v>293</v>
      </c>
      <c r="G33" s="314"/>
    </row>
    <row r="34" spans="2:7" x14ac:dyDescent="0.25">
      <c r="B34" s="310" t="s">
        <v>294</v>
      </c>
      <c r="C34" s="314"/>
      <c r="F34" s="310" t="s">
        <v>294</v>
      </c>
      <c r="G34" s="314"/>
    </row>
    <row r="35" spans="2:7" x14ac:dyDescent="0.25">
      <c r="B35" s="310" t="s">
        <v>295</v>
      </c>
      <c r="C35" s="314"/>
      <c r="F35" s="310" t="s">
        <v>295</v>
      </c>
      <c r="G35" s="314"/>
    </row>
    <row r="36" spans="2:7" ht="15.75" thickBot="1" x14ac:dyDescent="0.3">
      <c r="B36" s="311" t="s">
        <v>6</v>
      </c>
      <c r="C36" s="315"/>
      <c r="F36" s="311" t="s">
        <v>6</v>
      </c>
      <c r="G36" s="315"/>
    </row>
  </sheetData>
  <sheetProtection algorithmName="SHA-512" hashValue="fagsMXSSPiaQ1WiTfaK8FJGF+BEaSJglCU+0OYg7MHb9zmtpbBiYNkguU1f4tV3l6DkYnj2mFEE8M21DQOtvAg==" saltValue="HzYEZ8ESrXgMfJ0zJKw2/Q==" spinCount="100000" sheet="1" objects="1" scenarios="1"/>
  <mergeCells count="7">
    <mergeCell ref="B2:D2"/>
    <mergeCell ref="F30:G30"/>
    <mergeCell ref="B12:C12"/>
    <mergeCell ref="F12:G12"/>
    <mergeCell ref="B21:C21"/>
    <mergeCell ref="F21:G21"/>
    <mergeCell ref="B30:C30"/>
  </mergeCells>
  <pageMargins left="0.7" right="0.7" top="0.75" bottom="0.75" header="0.3" footer="0.3"/>
  <pageSetup orientation="portrait" r:id="rId1"/>
  <drawing r:id="rId2"/>
  <legacyDrawing r:id="rId3"/>
  <controls>
    <mc:AlternateContent xmlns:mc="http://schemas.openxmlformats.org/markup-compatibility/2006">
      <mc:Choice Requires="x14">
        <control shapeId="8194" r:id="rId4" name="CommandButton1">
          <controlPr defaultSize="0" autoFill="0" autoLine="0" autoPict="0" r:id="rId5">
            <anchor moveWithCells="1">
              <from>
                <xdr:col>2</xdr:col>
                <xdr:colOff>1809750</xdr:colOff>
                <xdr:row>38</xdr:row>
                <xdr:rowOff>57150</xdr:rowOff>
              </from>
              <to>
                <xdr:col>5</xdr:col>
                <xdr:colOff>1076325</xdr:colOff>
                <xdr:row>40</xdr:row>
                <xdr:rowOff>76200</xdr:rowOff>
              </to>
            </anchor>
          </controlPr>
        </control>
      </mc:Choice>
      <mc:Fallback>
        <control shapeId="8194"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405"/>
  <sheetViews>
    <sheetView showGridLines="0" view="pageLayout" zoomScaleNormal="100" zoomScaleSheetLayoutView="100" workbookViewId="0">
      <selection activeCell="C5" sqref="C5:G5"/>
    </sheetView>
  </sheetViews>
  <sheetFormatPr defaultRowHeight="15" x14ac:dyDescent="0.25"/>
  <cols>
    <col min="1" max="1" width="4.85546875" style="274" customWidth="1"/>
    <col min="2" max="2" width="29.140625" style="274" customWidth="1"/>
    <col min="3" max="3" width="12.42578125" style="274" customWidth="1"/>
    <col min="4" max="4" width="9.7109375" style="274" customWidth="1"/>
    <col min="5" max="5" width="10.42578125" style="274" customWidth="1"/>
    <col min="6" max="6" width="9.140625" style="274"/>
    <col min="7" max="7" width="11.140625" style="274" customWidth="1"/>
    <col min="8" max="11" width="8.85546875" style="274" customWidth="1"/>
    <col min="12" max="12" width="10.42578125" style="274" customWidth="1"/>
    <col min="13" max="15" width="8.85546875" style="274" customWidth="1"/>
    <col min="16" max="16" width="4.140625" style="275" customWidth="1"/>
    <col min="17" max="16384" width="9.140625" style="275"/>
  </cols>
  <sheetData>
    <row r="1" spans="1:27" x14ac:dyDescent="0.25">
      <c r="M1" s="302" t="s">
        <v>514</v>
      </c>
      <c r="N1" s="303">
        <v>2.0821201899999999</v>
      </c>
    </row>
    <row r="3" spans="1:27" ht="15.75" thickBot="1" x14ac:dyDescent="0.3"/>
    <row r="4" spans="1:27" ht="16.5" thickBot="1" x14ac:dyDescent="0.3">
      <c r="A4" s="316"/>
      <c r="B4" s="525" t="s">
        <v>87</v>
      </c>
      <c r="C4" s="526"/>
      <c r="D4" s="526"/>
      <c r="E4" s="526"/>
      <c r="F4" s="526"/>
      <c r="G4" s="526"/>
      <c r="H4" s="526"/>
      <c r="I4" s="526"/>
      <c r="J4" s="526"/>
      <c r="K4" s="526"/>
      <c r="L4" s="526"/>
      <c r="M4" s="526"/>
      <c r="N4" s="526"/>
      <c r="O4" s="527"/>
      <c r="P4" s="317"/>
    </row>
    <row r="5" spans="1:27" ht="15.75" x14ac:dyDescent="0.25">
      <c r="A5" s="316"/>
      <c r="B5" s="318" t="s">
        <v>80</v>
      </c>
      <c r="C5" s="528">
        <f>'Broker &amp; Insured Information'!E9</f>
        <v>0</v>
      </c>
      <c r="D5" s="528"/>
      <c r="E5" s="528"/>
      <c r="F5" s="528"/>
      <c r="G5" s="528"/>
      <c r="H5" s="319"/>
      <c r="I5" s="320"/>
      <c r="J5" s="321" t="s">
        <v>85</v>
      </c>
      <c r="K5" s="528">
        <f>'Broker &amp; Insured Information'!E10</f>
        <v>0</v>
      </c>
      <c r="L5" s="528"/>
      <c r="M5" s="528"/>
      <c r="N5" s="528"/>
      <c r="O5" s="322"/>
      <c r="P5" s="317"/>
    </row>
    <row r="6" spans="1:27" ht="15.75" x14ac:dyDescent="0.25">
      <c r="A6" s="316"/>
      <c r="B6" s="318" t="s">
        <v>81</v>
      </c>
      <c r="C6" s="529">
        <f>'Broker &amp; Insured Information'!E11</f>
        <v>0</v>
      </c>
      <c r="D6" s="529"/>
      <c r="E6" s="529"/>
      <c r="F6" s="529"/>
      <c r="G6" s="529"/>
      <c r="H6" s="533" t="s">
        <v>108</v>
      </c>
      <c r="I6" s="530"/>
      <c r="J6" s="530"/>
      <c r="K6" s="530"/>
      <c r="L6" s="534"/>
      <c r="M6" s="532">
        <f>'Broker &amp; Insured Information'!E15</f>
        <v>0</v>
      </c>
      <c r="N6" s="532"/>
      <c r="O6" s="322"/>
      <c r="P6" s="317"/>
      <c r="U6" s="276"/>
      <c r="V6" s="276"/>
      <c r="W6" s="276"/>
      <c r="X6" s="276"/>
      <c r="Y6" s="276"/>
      <c r="Z6" s="276"/>
      <c r="AA6" s="276"/>
    </row>
    <row r="7" spans="1:27" ht="15.75" x14ac:dyDescent="0.25">
      <c r="A7" s="316"/>
      <c r="B7" s="318" t="s">
        <v>84</v>
      </c>
      <c r="C7" s="529">
        <f>'Broker &amp; Insured Information'!E12</f>
        <v>0</v>
      </c>
      <c r="D7" s="529"/>
      <c r="E7" s="529"/>
      <c r="F7" s="529"/>
      <c r="G7" s="529"/>
      <c r="H7" s="319"/>
      <c r="I7" s="319"/>
      <c r="J7" s="319"/>
      <c r="K7" s="319"/>
      <c r="L7" s="320"/>
      <c r="M7" s="320"/>
      <c r="N7" s="320"/>
      <c r="O7" s="322"/>
      <c r="P7" s="317"/>
      <c r="U7" s="276"/>
      <c r="V7" s="276"/>
      <c r="W7" s="276"/>
      <c r="X7" s="276"/>
      <c r="Y7" s="276"/>
      <c r="Z7" s="276"/>
      <c r="AA7" s="276"/>
    </row>
    <row r="8" spans="1:27" ht="16.5" thickBot="1" x14ac:dyDescent="0.3">
      <c r="A8" s="316"/>
      <c r="B8" s="323" t="s">
        <v>83</v>
      </c>
      <c r="C8" s="531">
        <f>'Broker &amp; Insured Information'!E13</f>
        <v>0</v>
      </c>
      <c r="D8" s="531"/>
      <c r="E8" s="324" t="s">
        <v>82</v>
      </c>
      <c r="F8" s="531">
        <f>'Broker &amp; Insured Information'!E14</f>
        <v>0</v>
      </c>
      <c r="G8" s="531"/>
      <c r="H8" s="325"/>
      <c r="I8" s="325"/>
      <c r="J8" s="325"/>
      <c r="K8" s="325"/>
      <c r="L8" s="325"/>
      <c r="M8" s="325"/>
      <c r="N8" s="325"/>
      <c r="O8" s="326"/>
      <c r="P8" s="317"/>
      <c r="U8" s="276"/>
      <c r="V8" s="276"/>
      <c r="W8" s="276"/>
      <c r="X8" s="276"/>
      <c r="Y8" s="276"/>
      <c r="Z8" s="276"/>
      <c r="AA8" s="276"/>
    </row>
    <row r="9" spans="1:27" ht="16.5" thickBot="1" x14ac:dyDescent="0.3">
      <c r="A9" s="316"/>
      <c r="B9" s="525" t="s">
        <v>100</v>
      </c>
      <c r="C9" s="526"/>
      <c r="D9" s="526"/>
      <c r="E9" s="526"/>
      <c r="F9" s="526"/>
      <c r="G9" s="526"/>
      <c r="H9" s="526"/>
      <c r="I9" s="526"/>
      <c r="J9" s="526"/>
      <c r="K9" s="526"/>
      <c r="L9" s="526"/>
      <c r="M9" s="526"/>
      <c r="N9" s="526"/>
      <c r="O9" s="527"/>
      <c r="P9" s="317"/>
      <c r="U9" s="276"/>
      <c r="V9" s="276"/>
      <c r="W9" s="276"/>
      <c r="X9" s="276"/>
      <c r="Y9" s="276"/>
      <c r="Z9" s="276"/>
      <c r="AA9" s="276"/>
    </row>
    <row r="10" spans="1:27" ht="15.75" x14ac:dyDescent="0.25">
      <c r="A10" s="316"/>
      <c r="B10" s="327" t="s">
        <v>818</v>
      </c>
      <c r="C10" s="528">
        <f>'Broker &amp; Insured Information'!E19</f>
        <v>0</v>
      </c>
      <c r="D10" s="528"/>
      <c r="E10" s="528"/>
      <c r="F10" s="528"/>
      <c r="G10" s="528"/>
      <c r="H10" s="328"/>
      <c r="I10" s="320"/>
      <c r="J10" s="319"/>
      <c r="K10" s="319"/>
      <c r="L10" s="319"/>
      <c r="M10" s="319"/>
      <c r="N10" s="319"/>
      <c r="O10" s="322"/>
      <c r="P10" s="317"/>
      <c r="U10" s="276"/>
      <c r="V10" s="276"/>
      <c r="W10" s="277"/>
      <c r="X10" s="277"/>
      <c r="Y10" s="277"/>
      <c r="Z10" s="277"/>
      <c r="AA10" s="276"/>
    </row>
    <row r="11" spans="1:27" ht="15.75" x14ac:dyDescent="0.25">
      <c r="A11" s="316"/>
      <c r="B11" s="327" t="s">
        <v>819</v>
      </c>
      <c r="C11" s="529">
        <f>'Broker &amp; Insured Information'!E20</f>
        <v>0</v>
      </c>
      <c r="D11" s="529"/>
      <c r="E11" s="529"/>
      <c r="F11" s="529"/>
      <c r="G11" s="529"/>
      <c r="H11" s="328"/>
      <c r="I11" s="530" t="s">
        <v>89</v>
      </c>
      <c r="J11" s="530"/>
      <c r="K11" s="530"/>
      <c r="L11" s="529">
        <f>'Broker &amp; Insured Information'!E26</f>
        <v>0</v>
      </c>
      <c r="M11" s="529"/>
      <c r="N11" s="529"/>
      <c r="O11" s="535"/>
      <c r="P11" s="317"/>
      <c r="U11" s="276"/>
      <c r="V11" s="276"/>
      <c r="W11" s="277"/>
      <c r="X11" s="277"/>
      <c r="Y11" s="277"/>
      <c r="Z11" s="277"/>
      <c r="AA11" s="276"/>
    </row>
    <row r="12" spans="1:27" ht="15.75" x14ac:dyDescent="0.25">
      <c r="A12" s="316"/>
      <c r="B12" s="329"/>
      <c r="C12" s="529">
        <f>'Broker &amp; Insured Information'!E21</f>
        <v>0</v>
      </c>
      <c r="D12" s="529"/>
      <c r="E12" s="529"/>
      <c r="F12" s="529"/>
      <c r="G12" s="529"/>
      <c r="H12" s="328"/>
      <c r="I12" s="319"/>
      <c r="J12" s="319"/>
      <c r="K12" s="330" t="s">
        <v>390</v>
      </c>
      <c r="L12" s="529">
        <f>'Broker &amp; Insured Information'!E27</f>
        <v>0</v>
      </c>
      <c r="M12" s="529"/>
      <c r="N12" s="529"/>
      <c r="O12" s="535"/>
      <c r="P12" s="317"/>
      <c r="U12" s="276"/>
      <c r="V12" s="276"/>
      <c r="W12" s="276"/>
      <c r="X12" s="276"/>
      <c r="Y12" s="276"/>
      <c r="Z12" s="276"/>
      <c r="AA12" s="276"/>
    </row>
    <row r="13" spans="1:27" ht="15.75" x14ac:dyDescent="0.25">
      <c r="A13" s="316"/>
      <c r="B13" s="327" t="s">
        <v>84</v>
      </c>
      <c r="C13" s="529">
        <f>'Broker &amp; Insured Information'!E22</f>
        <v>0</v>
      </c>
      <c r="D13" s="529"/>
      <c r="E13" s="529"/>
      <c r="F13" s="529"/>
      <c r="G13" s="529"/>
      <c r="H13" s="328"/>
      <c r="I13" s="331"/>
      <c r="J13" s="320"/>
      <c r="K13" s="330" t="s">
        <v>408</v>
      </c>
      <c r="L13" s="529">
        <f>'Broker &amp; Insured Information'!E28</f>
        <v>0</v>
      </c>
      <c r="M13" s="529"/>
      <c r="N13" s="529"/>
      <c r="O13" s="535"/>
      <c r="P13" s="317"/>
      <c r="W13" s="276"/>
      <c r="X13" s="276"/>
      <c r="Y13" s="276"/>
      <c r="Z13" s="276"/>
      <c r="AA13" s="276"/>
    </row>
    <row r="14" spans="1:27" ht="15.75" x14ac:dyDescent="0.25">
      <c r="A14" s="316"/>
      <c r="B14" s="327" t="s">
        <v>83</v>
      </c>
      <c r="C14" s="529">
        <f>'Broker &amp; Insured Information'!E23</f>
        <v>0</v>
      </c>
      <c r="D14" s="529"/>
      <c r="E14" s="529"/>
      <c r="F14" s="529"/>
      <c r="G14" s="529"/>
      <c r="H14" s="320"/>
      <c r="I14" s="320"/>
      <c r="J14" s="319"/>
      <c r="K14" s="319"/>
      <c r="L14" s="319"/>
      <c r="M14" s="319"/>
      <c r="N14" s="319"/>
      <c r="O14" s="322"/>
      <c r="P14" s="317"/>
      <c r="X14" s="276"/>
      <c r="Y14" s="276"/>
      <c r="Z14" s="276"/>
      <c r="AA14" s="276"/>
    </row>
    <row r="15" spans="1:27" ht="15.75" x14ac:dyDescent="0.25">
      <c r="A15" s="316"/>
      <c r="B15" s="327" t="s">
        <v>82</v>
      </c>
      <c r="C15" s="529">
        <f>'Broker &amp; Insured Information'!E24</f>
        <v>0</v>
      </c>
      <c r="D15" s="529"/>
      <c r="E15" s="529"/>
      <c r="F15" s="529"/>
      <c r="G15" s="529"/>
      <c r="H15" s="320"/>
      <c r="I15" s="320"/>
      <c r="J15" s="319"/>
      <c r="K15" s="319"/>
      <c r="L15" s="319"/>
      <c r="M15" s="319"/>
      <c r="N15" s="319"/>
      <c r="O15" s="322"/>
      <c r="P15" s="317"/>
      <c r="U15" s="276"/>
      <c r="V15" s="276"/>
      <c r="W15" s="276"/>
      <c r="X15" s="276"/>
      <c r="Y15" s="276"/>
      <c r="Z15" s="276"/>
      <c r="AA15" s="276"/>
    </row>
    <row r="16" spans="1:27" ht="15.75" x14ac:dyDescent="0.25">
      <c r="A16" s="316"/>
      <c r="B16" s="332"/>
      <c r="C16" s="320"/>
      <c r="D16" s="320"/>
      <c r="E16" s="320"/>
      <c r="F16" s="320"/>
      <c r="G16" s="320"/>
      <c r="H16" s="320"/>
      <c r="I16" s="320"/>
      <c r="J16" s="330" t="s">
        <v>508</v>
      </c>
      <c r="K16" s="529">
        <f>'Broker &amp; Insured Information'!G27</f>
        <v>0</v>
      </c>
      <c r="L16" s="529"/>
      <c r="M16" s="529"/>
      <c r="N16" s="529"/>
      <c r="O16" s="333"/>
      <c r="P16" s="317"/>
      <c r="U16" s="276"/>
      <c r="V16" s="276"/>
      <c r="W16" s="276"/>
      <c r="X16" s="276"/>
      <c r="Y16" s="276"/>
      <c r="Z16" s="276"/>
      <c r="AA16" s="276"/>
    </row>
    <row r="17" spans="1:27" ht="15.75" x14ac:dyDescent="0.25">
      <c r="A17" s="317"/>
      <c r="B17" s="332"/>
      <c r="C17" s="320"/>
      <c r="D17" s="320"/>
      <c r="E17" s="320"/>
      <c r="F17" s="320"/>
      <c r="G17" s="320"/>
      <c r="H17" s="320"/>
      <c r="I17" s="320"/>
      <c r="J17" s="330" t="s">
        <v>88</v>
      </c>
      <c r="K17" s="529">
        <f>'Broker &amp; Insured Information'!G28</f>
        <v>0</v>
      </c>
      <c r="L17" s="529"/>
      <c r="M17" s="529"/>
      <c r="N17" s="529"/>
      <c r="O17" s="334"/>
      <c r="P17" s="317"/>
      <c r="U17" s="276"/>
      <c r="V17" s="277"/>
      <c r="W17" s="277"/>
      <c r="X17" s="277"/>
      <c r="Y17" s="277"/>
      <c r="Z17" s="276"/>
      <c r="AA17" s="276"/>
    </row>
    <row r="18" spans="1:27" ht="15.75" x14ac:dyDescent="0.25">
      <c r="A18" s="316"/>
      <c r="B18" s="329"/>
      <c r="C18" s="330"/>
      <c r="D18" s="330"/>
      <c r="E18" s="335"/>
      <c r="F18" s="336"/>
      <c r="G18" s="336"/>
      <c r="H18" s="336"/>
      <c r="I18" s="336"/>
      <c r="J18" s="330" t="s">
        <v>101</v>
      </c>
      <c r="K18" s="529">
        <f>'Broker &amp; Insured Information'!G26</f>
        <v>0</v>
      </c>
      <c r="L18" s="529"/>
      <c r="M18" s="529"/>
      <c r="N18" s="529"/>
      <c r="O18" s="333"/>
      <c r="P18" s="317"/>
      <c r="U18" s="276"/>
      <c r="V18" s="277"/>
      <c r="W18" s="277"/>
      <c r="X18" s="277"/>
      <c r="Y18" s="277"/>
      <c r="Z18" s="276"/>
      <c r="AA18" s="276"/>
    </row>
    <row r="19" spans="1:27" ht="15.75" x14ac:dyDescent="0.25">
      <c r="A19" s="316"/>
      <c r="B19" s="329"/>
      <c r="C19" s="330"/>
      <c r="D19" s="335"/>
      <c r="E19" s="336"/>
      <c r="F19" s="336"/>
      <c r="G19" s="336"/>
      <c r="H19" s="335"/>
      <c r="I19" s="336"/>
      <c r="J19" s="330" t="s">
        <v>74</v>
      </c>
      <c r="K19" s="529">
        <f>'Broker &amp; Insured Information'!G30</f>
        <v>0</v>
      </c>
      <c r="L19" s="529"/>
      <c r="M19" s="529"/>
      <c r="N19" s="529"/>
      <c r="O19" s="333"/>
      <c r="P19" s="317"/>
      <c r="U19" s="276"/>
      <c r="V19" s="277"/>
      <c r="W19" s="277"/>
      <c r="X19" s="277"/>
      <c r="Y19" s="277"/>
      <c r="Z19" s="276"/>
      <c r="AA19" s="276"/>
    </row>
    <row r="20" spans="1:27" ht="15.75" x14ac:dyDescent="0.25">
      <c r="A20" s="316"/>
      <c r="B20" s="337"/>
      <c r="C20" s="335"/>
      <c r="D20" s="336"/>
      <c r="E20" s="336"/>
      <c r="F20" s="335"/>
      <c r="G20" s="336"/>
      <c r="H20" s="336"/>
      <c r="I20" s="336"/>
      <c r="J20" s="330" t="s">
        <v>511</v>
      </c>
      <c r="K20" s="529">
        <f>'Broker &amp; Insured Information'!G31</f>
        <v>0</v>
      </c>
      <c r="L20" s="529"/>
      <c r="M20" s="529"/>
      <c r="N20" s="529"/>
      <c r="O20" s="333"/>
      <c r="P20" s="317"/>
      <c r="X20" s="276"/>
      <c r="Y20" s="276"/>
      <c r="Z20" s="276"/>
      <c r="AA20" s="276"/>
    </row>
    <row r="21" spans="1:27" ht="15.75" x14ac:dyDescent="0.25">
      <c r="A21" s="316"/>
      <c r="B21" s="537" t="s">
        <v>196</v>
      </c>
      <c r="C21" s="530"/>
      <c r="D21" s="530"/>
      <c r="E21" s="530"/>
      <c r="F21" s="530"/>
      <c r="G21" s="530"/>
      <c r="H21" s="530"/>
      <c r="I21" s="530"/>
      <c r="J21" s="534"/>
      <c r="K21" s="529">
        <f>'Broker &amp; Insured Information'!G32</f>
        <v>0</v>
      </c>
      <c r="L21" s="529"/>
      <c r="M21" s="529"/>
      <c r="N21" s="529"/>
      <c r="O21" s="333"/>
      <c r="P21" s="317"/>
      <c r="X21" s="276"/>
      <c r="Y21" s="276"/>
      <c r="Z21" s="276"/>
      <c r="AA21" s="276"/>
    </row>
    <row r="22" spans="1:27" ht="15.75" x14ac:dyDescent="0.25">
      <c r="A22" s="316"/>
      <c r="B22" s="327"/>
      <c r="C22" s="330"/>
      <c r="D22" s="336"/>
      <c r="E22" s="336"/>
      <c r="F22" s="335"/>
      <c r="G22" s="336"/>
      <c r="H22" s="336"/>
      <c r="I22" s="336"/>
      <c r="J22" s="330" t="s">
        <v>197</v>
      </c>
      <c r="K22" s="529">
        <f>'Broker &amp; Insured Information'!G33</f>
        <v>0</v>
      </c>
      <c r="L22" s="529"/>
      <c r="M22" s="529"/>
      <c r="N22" s="529"/>
      <c r="O22" s="333"/>
      <c r="P22" s="317"/>
      <c r="X22" s="276"/>
      <c r="Y22" s="276"/>
      <c r="Z22" s="276"/>
      <c r="AA22" s="276"/>
    </row>
    <row r="23" spans="1:27" ht="16.5" thickBot="1" x14ac:dyDescent="0.3">
      <c r="A23" s="317"/>
      <c r="B23" s="338"/>
      <c r="C23" s="324"/>
      <c r="D23" s="324"/>
      <c r="E23" s="339"/>
      <c r="F23" s="339"/>
      <c r="G23" s="339"/>
      <c r="H23" s="339"/>
      <c r="I23" s="339"/>
      <c r="J23" s="338" t="s">
        <v>820</v>
      </c>
      <c r="K23" s="539">
        <f>'Broker &amp; Insured Information'!G34</f>
        <v>0</v>
      </c>
      <c r="L23" s="539"/>
      <c r="M23" s="539"/>
      <c r="N23" s="539"/>
      <c r="O23" s="340"/>
      <c r="P23" s="317"/>
      <c r="X23" s="276"/>
      <c r="Y23" s="276"/>
      <c r="Z23" s="276"/>
      <c r="AA23" s="276"/>
    </row>
    <row r="24" spans="1:27" ht="16.5" thickBot="1" x14ac:dyDescent="0.3">
      <c r="A24" s="316"/>
      <c r="B24" s="525" t="s">
        <v>102</v>
      </c>
      <c r="C24" s="526"/>
      <c r="D24" s="526"/>
      <c r="E24" s="526"/>
      <c r="F24" s="526"/>
      <c r="G24" s="526"/>
      <c r="H24" s="526"/>
      <c r="I24" s="526"/>
      <c r="J24" s="526"/>
      <c r="K24" s="526"/>
      <c r="L24" s="526"/>
      <c r="M24" s="526"/>
      <c r="N24" s="526"/>
      <c r="O24" s="527"/>
      <c r="P24" s="317"/>
    </row>
    <row r="25" spans="1:27" ht="15.75" x14ac:dyDescent="0.25">
      <c r="A25" s="316"/>
      <c r="B25" s="321" t="s">
        <v>90</v>
      </c>
      <c r="C25" s="528">
        <f>'Broker &amp; Insured Information'!E39</f>
        <v>0</v>
      </c>
      <c r="D25" s="528"/>
      <c r="E25" s="528"/>
      <c r="F25" s="528"/>
      <c r="G25" s="328"/>
      <c r="H25" s="328"/>
      <c r="I25" s="317"/>
      <c r="J25" s="319"/>
      <c r="K25" s="319"/>
      <c r="L25" s="320"/>
      <c r="M25" s="320"/>
      <c r="N25" s="319"/>
      <c r="O25" s="322"/>
      <c r="P25" s="317"/>
    </row>
    <row r="26" spans="1:27" ht="15.75" x14ac:dyDescent="0.25">
      <c r="A26" s="316"/>
      <c r="B26" s="327" t="s">
        <v>84</v>
      </c>
      <c r="C26" s="529">
        <f>'Broker &amp; Insured Information'!E40</f>
        <v>0</v>
      </c>
      <c r="D26" s="529"/>
      <c r="E26" s="529"/>
      <c r="F26" s="529"/>
      <c r="G26" s="328"/>
      <c r="H26" s="328"/>
      <c r="I26" s="317"/>
      <c r="J26" s="319"/>
      <c r="K26" s="327" t="s">
        <v>97</v>
      </c>
      <c r="L26" s="538">
        <f>'Broker &amp; Insured Information'!G39</f>
        <v>0</v>
      </c>
      <c r="M26" s="538"/>
      <c r="N26" s="538"/>
      <c r="O26" s="322"/>
      <c r="P26" s="317"/>
    </row>
    <row r="27" spans="1:27" ht="15.75" x14ac:dyDescent="0.25">
      <c r="A27" s="316"/>
      <c r="B27" s="327" t="s">
        <v>83</v>
      </c>
      <c r="C27" s="529">
        <f>'Broker &amp; Insured Information'!E41</f>
        <v>0</v>
      </c>
      <c r="D27" s="529"/>
      <c r="E27" s="529"/>
      <c r="F27" s="529"/>
      <c r="G27" s="328"/>
      <c r="H27" s="328"/>
      <c r="I27" s="317"/>
      <c r="J27" s="319"/>
      <c r="K27" s="327" t="s">
        <v>110</v>
      </c>
      <c r="L27" s="538">
        <f>'Broker &amp; Insured Information'!G40</f>
        <v>0</v>
      </c>
      <c r="M27" s="538"/>
      <c r="N27" s="538"/>
      <c r="O27" s="322"/>
      <c r="P27" s="317"/>
    </row>
    <row r="28" spans="1:27" ht="15.75" x14ac:dyDescent="0.25">
      <c r="A28" s="316"/>
      <c r="B28" s="321" t="s">
        <v>96</v>
      </c>
      <c r="C28" s="529">
        <f>'Broker &amp; Insured Information'!E42</f>
        <v>0</v>
      </c>
      <c r="D28" s="529"/>
      <c r="E28" s="529"/>
      <c r="F28" s="529"/>
      <c r="G28" s="328"/>
      <c r="H28" s="328"/>
      <c r="I28" s="319"/>
      <c r="J28" s="319"/>
      <c r="K28" s="330" t="s">
        <v>98</v>
      </c>
      <c r="L28" s="538">
        <f>'Broker &amp; Insured Information'!G41</f>
        <v>0</v>
      </c>
      <c r="M28" s="538"/>
      <c r="N28" s="538"/>
      <c r="O28" s="322"/>
      <c r="P28" s="317"/>
    </row>
    <row r="29" spans="1:27" ht="15.75" x14ac:dyDescent="0.25">
      <c r="A29" s="316"/>
      <c r="B29" s="321" t="s">
        <v>82</v>
      </c>
      <c r="C29" s="529">
        <f>'Broker &amp; Insured Information'!E43</f>
        <v>0</v>
      </c>
      <c r="D29" s="529"/>
      <c r="E29" s="529"/>
      <c r="F29" s="529"/>
      <c r="G29" s="319"/>
      <c r="H29" s="317"/>
      <c r="I29" s="319"/>
      <c r="J29" s="319"/>
      <c r="K29" s="330" t="s">
        <v>340</v>
      </c>
      <c r="L29" s="529">
        <f>'Broker &amp; Insured Information'!G44</f>
        <v>0</v>
      </c>
      <c r="M29" s="529"/>
      <c r="N29" s="529"/>
      <c r="O29" s="322"/>
      <c r="P29" s="317"/>
    </row>
    <row r="30" spans="1:27" ht="15.75" x14ac:dyDescent="0.25">
      <c r="A30" s="316"/>
      <c r="B30" s="341"/>
      <c r="C30" s="317"/>
      <c r="D30" s="317"/>
      <c r="E30" s="317"/>
      <c r="F30" s="317"/>
      <c r="G30" s="342"/>
      <c r="H30" s="343" t="s">
        <v>341</v>
      </c>
      <c r="I30" s="344">
        <f>'Broker &amp; Insured Information'!G43</f>
        <v>0</v>
      </c>
      <c r="J30" s="342"/>
      <c r="K30" s="343" t="s">
        <v>99</v>
      </c>
      <c r="L30" s="345">
        <f>'Broker &amp; Insured Information'!G42</f>
        <v>0</v>
      </c>
      <c r="M30" s="346"/>
      <c r="N30" s="346"/>
      <c r="O30" s="322"/>
      <c r="P30" s="317"/>
    </row>
    <row r="31" spans="1:27" ht="15" customHeight="1" x14ac:dyDescent="0.25">
      <c r="A31" s="316"/>
      <c r="B31" s="537" t="s">
        <v>91</v>
      </c>
      <c r="C31" s="530"/>
      <c r="D31" s="530"/>
      <c r="E31" s="534"/>
      <c r="F31" s="529">
        <f>'Broker &amp; Insured Information'!E46</f>
        <v>0</v>
      </c>
      <c r="G31" s="529"/>
      <c r="H31" s="529"/>
      <c r="I31" s="529"/>
      <c r="J31" s="319"/>
      <c r="K31" s="319"/>
      <c r="L31" s="330" t="s">
        <v>821</v>
      </c>
      <c r="M31" s="543">
        <f>'Broker &amp; Insured Information'!G46</f>
        <v>0</v>
      </c>
      <c r="N31" s="543"/>
      <c r="O31" s="322"/>
      <c r="P31" s="317"/>
    </row>
    <row r="32" spans="1:27" ht="15" customHeight="1" x14ac:dyDescent="0.25">
      <c r="A32" s="316"/>
      <c r="B32" s="537" t="s">
        <v>109</v>
      </c>
      <c r="C32" s="530"/>
      <c r="D32" s="530"/>
      <c r="E32" s="530"/>
      <c r="F32" s="536">
        <f>'Broker &amp; Insured Information'!E47</f>
        <v>0</v>
      </c>
      <c r="G32" s="536"/>
      <c r="H32" s="319"/>
      <c r="I32" s="319"/>
      <c r="J32" s="319"/>
      <c r="K32" s="319"/>
      <c r="L32" s="330" t="s">
        <v>500</v>
      </c>
      <c r="M32" s="536">
        <f>'Broker &amp; Insured Information'!G47</f>
        <v>0</v>
      </c>
      <c r="N32" s="536"/>
      <c r="O32" s="322"/>
      <c r="P32" s="317"/>
    </row>
    <row r="33" spans="1:16" ht="15.75" x14ac:dyDescent="0.25">
      <c r="A33" s="316"/>
      <c r="B33" s="537" t="s">
        <v>94</v>
      </c>
      <c r="C33" s="530"/>
      <c r="D33" s="530"/>
      <c r="E33" s="530"/>
      <c r="F33" s="536">
        <f>'Broker &amp; Insured Information'!E48</f>
        <v>0</v>
      </c>
      <c r="G33" s="536"/>
      <c r="H33" s="319"/>
      <c r="I33" s="319"/>
      <c r="J33" s="319"/>
      <c r="K33" s="319"/>
      <c r="L33" s="347" t="s">
        <v>76</v>
      </c>
      <c r="M33" s="536">
        <f>'Broker &amp; Insured Information'!G48</f>
        <v>0</v>
      </c>
      <c r="N33" s="536"/>
      <c r="O33" s="322"/>
      <c r="P33" s="317"/>
    </row>
    <row r="34" spans="1:16" ht="15.75" x14ac:dyDescent="0.25">
      <c r="A34" s="316"/>
      <c r="B34" s="544" t="s">
        <v>107</v>
      </c>
      <c r="C34" s="545"/>
      <c r="D34" s="545"/>
      <c r="E34" s="545"/>
      <c r="F34" s="536">
        <f>'Broker &amp; Insured Information'!E49</f>
        <v>0</v>
      </c>
      <c r="G34" s="536"/>
      <c r="H34" s="319"/>
      <c r="I34" s="319"/>
      <c r="J34" s="319"/>
      <c r="K34" s="319"/>
      <c r="L34" s="347" t="s">
        <v>78</v>
      </c>
      <c r="M34" s="536">
        <f>'Broker &amp; Insured Information'!G49</f>
        <v>0</v>
      </c>
      <c r="N34" s="536"/>
      <c r="O34" s="322"/>
      <c r="P34" s="317"/>
    </row>
    <row r="35" spans="1:16" ht="15.75" x14ac:dyDescent="0.25">
      <c r="A35" s="316"/>
      <c r="B35" s="544" t="s">
        <v>313</v>
      </c>
      <c r="C35" s="545"/>
      <c r="D35" s="545"/>
      <c r="E35" s="545"/>
      <c r="F35" s="545"/>
      <c r="G35" s="545"/>
      <c r="H35" s="545"/>
      <c r="I35" s="545"/>
      <c r="J35" s="545"/>
      <c r="K35" s="545"/>
      <c r="L35" s="546"/>
      <c r="M35" s="541">
        <f>'Broker &amp; Insured Information'!G50</f>
        <v>0</v>
      </c>
      <c r="N35" s="541"/>
      <c r="O35" s="322"/>
      <c r="P35" s="317"/>
    </row>
    <row r="36" spans="1:16" ht="15.75" customHeight="1" x14ac:dyDescent="0.25">
      <c r="A36" s="316"/>
      <c r="B36" s="547" t="s">
        <v>501</v>
      </c>
      <c r="C36" s="548"/>
      <c r="D36" s="548"/>
      <c r="E36" s="548"/>
      <c r="F36" s="548"/>
      <c r="G36" s="548"/>
      <c r="H36" s="548"/>
      <c r="I36" s="548"/>
      <c r="J36" s="548"/>
      <c r="K36" s="548"/>
      <c r="L36" s="548"/>
      <c r="M36" s="548"/>
      <c r="N36" s="548"/>
      <c r="O36" s="549"/>
      <c r="P36" s="317"/>
    </row>
    <row r="37" spans="1:16" ht="15.75" x14ac:dyDescent="0.25">
      <c r="A37" s="316"/>
      <c r="B37" s="341"/>
      <c r="C37" s="321" t="s">
        <v>92</v>
      </c>
      <c r="D37" s="536">
        <f>'Broker &amp; Insured Information'!E54</f>
        <v>0</v>
      </c>
      <c r="E37" s="536"/>
      <c r="F37" s="319"/>
      <c r="G37" s="319"/>
      <c r="H37" s="319"/>
      <c r="I37" s="550" t="s">
        <v>103</v>
      </c>
      <c r="J37" s="550"/>
      <c r="K37" s="550"/>
      <c r="L37" s="550"/>
      <c r="M37" s="540">
        <f>'Broker &amp; Insured Information'!G54</f>
        <v>0</v>
      </c>
      <c r="N37" s="540"/>
      <c r="O37" s="322"/>
      <c r="P37" s="317"/>
    </row>
    <row r="38" spans="1:16" ht="15.75" x14ac:dyDescent="0.25">
      <c r="A38" s="316"/>
      <c r="B38" s="341"/>
      <c r="C38" s="321" t="s">
        <v>112</v>
      </c>
      <c r="D38" s="536">
        <f>'Broker &amp; Insured Information'!E55</f>
        <v>0</v>
      </c>
      <c r="E38" s="536"/>
      <c r="F38" s="319"/>
      <c r="G38" s="319"/>
      <c r="H38" s="550" t="s">
        <v>111</v>
      </c>
      <c r="I38" s="550"/>
      <c r="J38" s="550"/>
      <c r="K38" s="550"/>
      <c r="L38" s="550"/>
      <c r="M38" s="536">
        <f>'Broker &amp; Insured Information'!G55</f>
        <v>0</v>
      </c>
      <c r="N38" s="536"/>
      <c r="O38" s="322"/>
      <c r="P38" s="317"/>
    </row>
    <row r="39" spans="1:16" ht="15.75" x14ac:dyDescent="0.25">
      <c r="A39" s="316"/>
      <c r="B39" s="341"/>
      <c r="C39" s="327" t="s">
        <v>484</v>
      </c>
      <c r="D39" s="536">
        <f>'Broker &amp; Insured Information'!E56</f>
        <v>0</v>
      </c>
      <c r="E39" s="536"/>
      <c r="F39" s="319"/>
      <c r="G39" s="319"/>
      <c r="H39" s="530" t="s">
        <v>93</v>
      </c>
      <c r="I39" s="530"/>
      <c r="J39" s="530"/>
      <c r="K39" s="530"/>
      <c r="L39" s="530"/>
      <c r="M39" s="536">
        <f>'Broker &amp; Insured Information'!G56</f>
        <v>0</v>
      </c>
      <c r="N39" s="536"/>
      <c r="O39" s="322"/>
      <c r="P39" s="317"/>
    </row>
    <row r="40" spans="1:16" ht="16.5" thickBot="1" x14ac:dyDescent="0.3">
      <c r="A40" s="316"/>
      <c r="B40" s="341"/>
      <c r="C40" s="327" t="s">
        <v>164</v>
      </c>
      <c r="D40" s="536">
        <f>'Broker &amp; Insured Information'!E57</f>
        <v>0</v>
      </c>
      <c r="E40" s="536"/>
      <c r="F40" s="319"/>
      <c r="G40" s="319"/>
      <c r="H40" s="530" t="s">
        <v>95</v>
      </c>
      <c r="I40" s="530"/>
      <c r="J40" s="530"/>
      <c r="K40" s="530"/>
      <c r="L40" s="530"/>
      <c r="M40" s="536">
        <f>'Broker &amp; Insured Information'!G57</f>
        <v>0</v>
      </c>
      <c r="N40" s="536"/>
      <c r="O40" s="322"/>
      <c r="P40" s="317"/>
    </row>
    <row r="41" spans="1:16" ht="16.5" thickBot="1" x14ac:dyDescent="0.3">
      <c r="A41" s="348"/>
      <c r="B41" s="349"/>
      <c r="C41" s="350" t="s">
        <v>0</v>
      </c>
      <c r="D41" s="351"/>
      <c r="E41" s="351"/>
      <c r="F41" s="351"/>
      <c r="G41" s="351"/>
      <c r="H41" s="351"/>
      <c r="I41" s="351"/>
      <c r="J41" s="351"/>
      <c r="K41" s="351"/>
      <c r="L41" s="351"/>
      <c r="M41" s="351"/>
      <c r="N41" s="351"/>
      <c r="O41" s="351"/>
      <c r="P41" s="352"/>
    </row>
    <row r="42" spans="1:16" ht="15.75" x14ac:dyDescent="0.25">
      <c r="A42" s="353"/>
      <c r="B42" s="354"/>
      <c r="C42" s="355" t="s">
        <v>367</v>
      </c>
      <c r="D42" s="316"/>
      <c r="E42" s="356"/>
      <c r="F42" s="356"/>
      <c r="G42" s="356"/>
      <c r="H42" s="356"/>
      <c r="I42" s="356"/>
      <c r="J42" s="356"/>
      <c r="K42" s="356"/>
      <c r="L42" s="319"/>
      <c r="M42" s="319"/>
      <c r="N42" s="319"/>
      <c r="O42" s="319"/>
      <c r="P42" s="320"/>
    </row>
    <row r="43" spans="1:16" ht="15.75" customHeight="1" x14ac:dyDescent="0.25">
      <c r="A43" s="353"/>
      <c r="B43" s="354"/>
      <c r="C43" s="319"/>
      <c r="D43" s="357" t="s">
        <v>822</v>
      </c>
      <c r="E43" s="319"/>
      <c r="F43" s="319"/>
      <c r="G43" s="356"/>
      <c r="H43" s="356"/>
      <c r="I43" s="356"/>
      <c r="J43" s="356"/>
      <c r="K43" s="356"/>
      <c r="L43" s="319"/>
      <c r="M43" s="319"/>
      <c r="N43" s="319"/>
      <c r="O43" s="319"/>
      <c r="P43" s="320"/>
    </row>
    <row r="44" spans="1:16" ht="15.75" customHeight="1" x14ac:dyDescent="0.25">
      <c r="A44" s="358"/>
      <c r="B44" s="359"/>
      <c r="C44" s="320"/>
      <c r="D44" s="360" t="s">
        <v>823</v>
      </c>
      <c r="E44" s="320"/>
      <c r="F44" s="320"/>
      <c r="G44" s="361"/>
      <c r="H44" s="361"/>
      <c r="I44" s="361"/>
      <c r="J44" s="361"/>
      <c r="K44" s="361"/>
      <c r="L44" s="320"/>
      <c r="M44" s="320"/>
      <c r="N44" s="320"/>
      <c r="O44" s="320"/>
      <c r="P44" s="320"/>
    </row>
    <row r="45" spans="1:16" ht="31.5" customHeight="1" x14ac:dyDescent="0.25">
      <c r="A45" s="353"/>
      <c r="B45" s="354"/>
      <c r="C45" s="319"/>
      <c r="D45" s="542" t="s">
        <v>824</v>
      </c>
      <c r="E45" s="542"/>
      <c r="F45" s="542"/>
      <c r="G45" s="542"/>
      <c r="H45" s="542"/>
      <c r="I45" s="542"/>
      <c r="J45" s="542"/>
      <c r="K45" s="542"/>
      <c r="L45" s="542"/>
      <c r="M45" s="542"/>
      <c r="N45" s="542"/>
      <c r="O45" s="542"/>
      <c r="P45" s="320"/>
    </row>
    <row r="46" spans="1:16" ht="15.75" customHeight="1" x14ac:dyDescent="0.25">
      <c r="A46" s="353"/>
      <c r="B46" s="354"/>
      <c r="C46" s="319"/>
      <c r="D46" s="357" t="s">
        <v>825</v>
      </c>
      <c r="E46" s="319"/>
      <c r="F46" s="319"/>
      <c r="G46" s="356"/>
      <c r="H46" s="356"/>
      <c r="I46" s="356"/>
      <c r="J46" s="356"/>
      <c r="K46" s="356"/>
      <c r="L46" s="319"/>
      <c r="M46" s="319"/>
      <c r="N46" s="319"/>
      <c r="O46" s="319"/>
      <c r="P46" s="320"/>
    </row>
    <row r="47" spans="1:16" ht="15.75" x14ac:dyDescent="0.25">
      <c r="A47" s="353"/>
      <c r="B47" s="354"/>
      <c r="C47" s="319"/>
      <c r="D47" s="357" t="s">
        <v>826</v>
      </c>
      <c r="E47" s="319"/>
      <c r="F47" s="319"/>
      <c r="G47" s="356"/>
      <c r="H47" s="356"/>
      <c r="I47" s="356"/>
      <c r="J47" s="356"/>
      <c r="K47" s="356"/>
      <c r="L47" s="319"/>
      <c r="M47" s="319"/>
      <c r="N47" s="319"/>
      <c r="O47" s="319"/>
      <c r="P47" s="320"/>
    </row>
    <row r="48" spans="1:16" ht="15.75" x14ac:dyDescent="0.25">
      <c r="A48" s="353"/>
      <c r="B48" s="354"/>
      <c r="C48" s="319"/>
      <c r="D48" s="357" t="s">
        <v>827</v>
      </c>
      <c r="E48" s="319"/>
      <c r="F48" s="319"/>
      <c r="G48" s="356"/>
      <c r="H48" s="356"/>
      <c r="I48" s="356"/>
      <c r="J48" s="356"/>
      <c r="K48" s="356"/>
      <c r="L48" s="319"/>
      <c r="M48" s="319"/>
      <c r="N48" s="319"/>
      <c r="O48" s="319"/>
      <c r="P48" s="320"/>
    </row>
    <row r="49" spans="1:16" ht="15.75" x14ac:dyDescent="0.25">
      <c r="A49" s="353"/>
      <c r="B49" s="354"/>
      <c r="C49" s="319"/>
      <c r="D49" s="357" t="s">
        <v>828</v>
      </c>
      <c r="E49" s="319"/>
      <c r="F49" s="319"/>
      <c r="G49" s="356"/>
      <c r="H49" s="356"/>
      <c r="I49" s="356"/>
      <c r="J49" s="356"/>
      <c r="K49" s="356"/>
      <c r="L49" s="319"/>
      <c r="M49" s="319"/>
      <c r="N49" s="319"/>
      <c r="O49" s="319"/>
      <c r="P49" s="320"/>
    </row>
    <row r="50" spans="1:16" ht="15.75" x14ac:dyDescent="0.25">
      <c r="A50" s="353"/>
      <c r="B50" s="354"/>
      <c r="C50" s="319"/>
      <c r="D50" s="357" t="s">
        <v>829</v>
      </c>
      <c r="E50" s="319"/>
      <c r="F50" s="319"/>
      <c r="G50" s="356"/>
      <c r="H50" s="356"/>
      <c r="I50" s="356"/>
      <c r="J50" s="356"/>
      <c r="K50" s="356"/>
      <c r="L50" s="319"/>
      <c r="M50" s="319"/>
      <c r="N50" s="319"/>
      <c r="O50" s="319"/>
      <c r="P50" s="320"/>
    </row>
    <row r="51" spans="1:16" ht="15.75" x14ac:dyDescent="0.25">
      <c r="A51" s="353"/>
      <c r="B51" s="354"/>
      <c r="C51" s="319"/>
      <c r="D51" s="357" t="s">
        <v>830</v>
      </c>
      <c r="E51" s="319"/>
      <c r="F51" s="319"/>
      <c r="G51" s="356"/>
      <c r="H51" s="356"/>
      <c r="I51" s="356"/>
      <c r="J51" s="356"/>
      <c r="K51" s="356"/>
      <c r="L51" s="319"/>
      <c r="M51" s="319"/>
      <c r="N51" s="319"/>
      <c r="O51" s="319"/>
      <c r="P51" s="320"/>
    </row>
    <row r="52" spans="1:16" ht="15.75" x14ac:dyDescent="0.25">
      <c r="A52" s="353"/>
      <c r="B52" s="354"/>
      <c r="C52" s="319"/>
      <c r="D52" s="357" t="s">
        <v>831</v>
      </c>
      <c r="E52" s="319"/>
      <c r="F52" s="319"/>
      <c r="G52" s="356"/>
      <c r="H52" s="356"/>
      <c r="I52" s="356"/>
      <c r="J52" s="356"/>
      <c r="K52" s="356"/>
      <c r="L52" s="319"/>
      <c r="M52" s="319"/>
      <c r="N52" s="319"/>
      <c r="O52" s="319"/>
      <c r="P52" s="320"/>
    </row>
    <row r="53" spans="1:16" ht="15.75" x14ac:dyDescent="0.25">
      <c r="A53" s="358"/>
      <c r="B53" s="359"/>
      <c r="C53" s="320"/>
      <c r="D53" s="360" t="s">
        <v>832</v>
      </c>
      <c r="E53" s="320"/>
      <c r="F53" s="320"/>
      <c r="G53" s="361"/>
      <c r="H53" s="361"/>
      <c r="I53" s="361"/>
      <c r="J53" s="361"/>
      <c r="K53" s="361"/>
      <c r="L53" s="320"/>
      <c r="M53" s="320"/>
      <c r="N53" s="320"/>
      <c r="O53" s="320"/>
      <c r="P53" s="320"/>
    </row>
    <row r="54" spans="1:16" ht="15.75" x14ac:dyDescent="0.25">
      <c r="A54" s="353"/>
      <c r="B54" s="354"/>
      <c r="C54" s="319"/>
      <c r="D54" s="357" t="s">
        <v>833</v>
      </c>
      <c r="E54" s="319"/>
      <c r="F54" s="319"/>
      <c r="G54" s="356"/>
      <c r="H54" s="356"/>
      <c r="I54" s="356"/>
      <c r="J54" s="356"/>
      <c r="K54" s="356"/>
      <c r="L54" s="319"/>
      <c r="M54" s="319"/>
      <c r="N54" s="319"/>
      <c r="O54" s="319"/>
      <c r="P54" s="320"/>
    </row>
    <row r="55" spans="1:16" ht="15.75" x14ac:dyDescent="0.25">
      <c r="A55" s="353"/>
      <c r="B55" s="354"/>
      <c r="C55" s="319"/>
      <c r="D55" s="357" t="s">
        <v>834</v>
      </c>
      <c r="E55" s="319"/>
      <c r="F55" s="319"/>
      <c r="G55" s="356"/>
      <c r="H55" s="356"/>
      <c r="I55" s="356"/>
      <c r="J55" s="356"/>
      <c r="K55" s="356"/>
      <c r="L55" s="319"/>
      <c r="M55" s="319"/>
      <c r="N55" s="319"/>
      <c r="O55" s="319"/>
      <c r="P55" s="320"/>
    </row>
    <row r="56" spans="1:16" ht="15.75" x14ac:dyDescent="0.25">
      <c r="A56" s="353"/>
      <c r="B56" s="354"/>
      <c r="C56" s="319"/>
      <c r="D56" s="357" t="s">
        <v>835</v>
      </c>
      <c r="E56" s="319"/>
      <c r="F56" s="319"/>
      <c r="G56" s="356"/>
      <c r="H56" s="356"/>
      <c r="I56" s="356"/>
      <c r="J56" s="356"/>
      <c r="K56" s="356"/>
      <c r="L56" s="319"/>
      <c r="M56" s="319"/>
      <c r="N56" s="319"/>
      <c r="O56" s="319"/>
      <c r="P56" s="320"/>
    </row>
    <row r="57" spans="1:16" ht="15.75" x14ac:dyDescent="0.25">
      <c r="A57" s="353"/>
      <c r="B57" s="354"/>
      <c r="C57" s="319"/>
      <c r="D57" s="357" t="s">
        <v>836</v>
      </c>
      <c r="E57" s="319"/>
      <c r="F57" s="319"/>
      <c r="G57" s="356"/>
      <c r="H57" s="356"/>
      <c r="I57" s="356"/>
      <c r="J57" s="356"/>
      <c r="K57" s="356"/>
      <c r="L57" s="319"/>
      <c r="M57" s="319"/>
      <c r="N57" s="319"/>
      <c r="O57" s="319"/>
      <c r="P57" s="320"/>
    </row>
    <row r="58" spans="1:16" ht="15.75" x14ac:dyDescent="0.25">
      <c r="A58" s="353"/>
      <c r="B58" s="354"/>
      <c r="C58" s="319"/>
      <c r="D58" s="357" t="s">
        <v>837</v>
      </c>
      <c r="E58" s="319"/>
      <c r="F58" s="319"/>
      <c r="G58" s="356"/>
      <c r="H58" s="356"/>
      <c r="I58" s="356"/>
      <c r="J58" s="356"/>
      <c r="K58" s="356"/>
      <c r="L58" s="319"/>
      <c r="M58" s="319"/>
      <c r="N58" s="319"/>
      <c r="O58" s="319"/>
      <c r="P58" s="320"/>
    </row>
    <row r="59" spans="1:16" s="279" customFormat="1" ht="15.75" customHeight="1" x14ac:dyDescent="0.25">
      <c r="A59" s="354"/>
      <c r="B59" s="354"/>
      <c r="C59" s="362" t="s">
        <v>368</v>
      </c>
      <c r="D59" s="363"/>
      <c r="E59" s="364"/>
      <c r="F59" s="364"/>
      <c r="G59" s="365"/>
      <c r="H59" s="365"/>
      <c r="I59" s="365"/>
      <c r="J59" s="365"/>
      <c r="K59" s="365"/>
      <c r="L59" s="364"/>
      <c r="M59" s="364"/>
      <c r="N59" s="364"/>
      <c r="O59" s="364"/>
      <c r="P59" s="366"/>
    </row>
    <row r="60" spans="1:16" ht="30" customHeight="1" x14ac:dyDescent="0.25">
      <c r="A60" s="353"/>
      <c r="B60" s="354"/>
      <c r="C60" s="319"/>
      <c r="D60" s="556" t="s">
        <v>838</v>
      </c>
      <c r="E60" s="556"/>
      <c r="F60" s="556"/>
      <c r="G60" s="556"/>
      <c r="H60" s="556"/>
      <c r="I60" s="556"/>
      <c r="J60" s="556"/>
      <c r="K60" s="556"/>
      <c r="L60" s="556"/>
      <c r="M60" s="556"/>
      <c r="N60" s="556"/>
      <c r="O60" s="556"/>
      <c r="P60" s="556"/>
    </row>
    <row r="61" spans="1:16" ht="47.25" customHeight="1" x14ac:dyDescent="0.25">
      <c r="A61" s="353"/>
      <c r="B61" s="354"/>
      <c r="C61" s="319"/>
      <c r="D61" s="559" t="s">
        <v>839</v>
      </c>
      <c r="E61" s="559"/>
      <c r="F61" s="559"/>
      <c r="G61" s="559"/>
      <c r="H61" s="559"/>
      <c r="I61" s="559"/>
      <c r="J61" s="559"/>
      <c r="K61" s="559"/>
      <c r="L61" s="559"/>
      <c r="M61" s="559"/>
      <c r="N61" s="559"/>
      <c r="O61" s="559"/>
      <c r="P61" s="559"/>
    </row>
    <row r="62" spans="1:16" ht="15.75" x14ac:dyDescent="0.25">
      <c r="A62" s="353"/>
      <c r="B62" s="354"/>
      <c r="C62" s="319"/>
      <c r="D62" s="357" t="s">
        <v>840</v>
      </c>
      <c r="E62" s="316"/>
      <c r="F62" s="316"/>
      <c r="G62" s="316"/>
      <c r="H62" s="316"/>
      <c r="I62" s="316"/>
      <c r="J62" s="316"/>
      <c r="K62" s="316"/>
      <c r="L62" s="316"/>
      <c r="M62" s="316"/>
      <c r="N62" s="316"/>
      <c r="O62" s="316"/>
      <c r="P62" s="316"/>
    </row>
    <row r="63" spans="1:16" ht="15.75" x14ac:dyDescent="0.25">
      <c r="A63" s="353"/>
      <c r="B63" s="354"/>
      <c r="C63" s="319"/>
      <c r="D63" s="357" t="s">
        <v>841</v>
      </c>
      <c r="E63" s="319"/>
      <c r="F63" s="319"/>
      <c r="G63" s="356"/>
      <c r="H63" s="356"/>
      <c r="I63" s="356"/>
      <c r="J63" s="356"/>
      <c r="K63" s="356"/>
      <c r="L63" s="319"/>
      <c r="M63" s="319"/>
      <c r="N63" s="319"/>
      <c r="O63" s="319"/>
      <c r="P63" s="316"/>
    </row>
    <row r="64" spans="1:16" ht="15.75" x14ac:dyDescent="0.25">
      <c r="A64" s="353"/>
      <c r="B64" s="354"/>
      <c r="C64" s="319"/>
      <c r="D64" s="357" t="s">
        <v>842</v>
      </c>
      <c r="E64" s="319"/>
      <c r="F64" s="319"/>
      <c r="G64" s="356"/>
      <c r="H64" s="356"/>
      <c r="I64" s="356"/>
      <c r="J64" s="356"/>
      <c r="K64" s="356"/>
      <c r="L64" s="319"/>
      <c r="M64" s="319"/>
      <c r="N64" s="319"/>
      <c r="O64" s="319"/>
      <c r="P64" s="316"/>
    </row>
    <row r="65" spans="1:16" ht="15" customHeight="1" x14ac:dyDescent="0.25">
      <c r="A65" s="353"/>
      <c r="B65" s="354"/>
      <c r="C65" s="319"/>
      <c r="D65" s="357" t="s">
        <v>843</v>
      </c>
      <c r="E65" s="319"/>
      <c r="F65" s="319"/>
      <c r="G65" s="356"/>
      <c r="H65" s="356"/>
      <c r="I65" s="356"/>
      <c r="J65" s="356"/>
      <c r="K65" s="356"/>
      <c r="L65" s="319"/>
      <c r="M65" s="319"/>
      <c r="N65" s="319"/>
      <c r="O65" s="319"/>
      <c r="P65" s="316"/>
    </row>
    <row r="66" spans="1:16" ht="30" customHeight="1" x14ac:dyDescent="0.25">
      <c r="A66" s="353"/>
      <c r="B66" s="354"/>
      <c r="C66" s="319"/>
      <c r="D66" s="555" t="s">
        <v>844</v>
      </c>
      <c r="E66" s="555"/>
      <c r="F66" s="555"/>
      <c r="G66" s="555"/>
      <c r="H66" s="555"/>
      <c r="I66" s="555"/>
      <c r="J66" s="555"/>
      <c r="K66" s="555"/>
      <c r="L66" s="555"/>
      <c r="M66" s="555"/>
      <c r="N66" s="555"/>
      <c r="O66" s="555"/>
      <c r="P66" s="555"/>
    </row>
    <row r="67" spans="1:16" ht="30" customHeight="1" x14ac:dyDescent="0.25">
      <c r="A67" s="353"/>
      <c r="B67" s="354"/>
      <c r="C67" s="319"/>
      <c r="D67" s="555" t="s">
        <v>845</v>
      </c>
      <c r="E67" s="555"/>
      <c r="F67" s="555"/>
      <c r="G67" s="555"/>
      <c r="H67" s="555"/>
      <c r="I67" s="555"/>
      <c r="J67" s="555"/>
      <c r="K67" s="555"/>
      <c r="L67" s="555"/>
      <c r="M67" s="555"/>
      <c r="N67" s="555"/>
      <c r="O67" s="555"/>
      <c r="P67" s="555"/>
    </row>
    <row r="68" spans="1:16" ht="16.5" customHeight="1" thickBot="1" x14ac:dyDescent="0.3">
      <c r="A68" s="358"/>
      <c r="B68" s="359"/>
      <c r="C68" s="320"/>
      <c r="D68" s="360" t="s">
        <v>846</v>
      </c>
      <c r="E68" s="316"/>
      <c r="F68" s="316"/>
      <c r="G68" s="316"/>
      <c r="H68" s="316"/>
      <c r="I68" s="316"/>
      <c r="J68" s="316"/>
      <c r="K68" s="316"/>
      <c r="L68" s="316"/>
      <c r="M68" s="316"/>
      <c r="N68" s="316"/>
      <c r="O68" s="316"/>
      <c r="P68" s="316"/>
    </row>
    <row r="69" spans="1:16" ht="15.75" customHeight="1" thickBot="1" x14ac:dyDescent="0.3">
      <c r="A69" s="367"/>
      <c r="B69" s="368">
        <f>'Smart Application'!$H$35</f>
        <v>0</v>
      </c>
      <c r="C69" s="551" t="s">
        <v>190</v>
      </c>
      <c r="D69" s="552"/>
      <c r="E69" s="552"/>
      <c r="F69" s="552"/>
      <c r="G69" s="552"/>
      <c r="H69" s="552"/>
      <c r="I69" s="552"/>
      <c r="J69" s="552"/>
      <c r="K69" s="552"/>
      <c r="L69" s="552"/>
      <c r="M69" s="552"/>
      <c r="N69" s="552"/>
      <c r="O69" s="552"/>
      <c r="P69" s="553"/>
    </row>
    <row r="70" spans="1:16" ht="16.5" thickBot="1" x14ac:dyDescent="0.3">
      <c r="A70" s="348"/>
      <c r="B70" s="349"/>
      <c r="C70" s="350" t="s">
        <v>224</v>
      </c>
      <c r="D70" s="351"/>
      <c r="E70" s="351"/>
      <c r="F70" s="351"/>
      <c r="G70" s="351"/>
      <c r="H70" s="351"/>
      <c r="I70" s="351"/>
      <c r="J70" s="351"/>
      <c r="K70" s="351"/>
      <c r="L70" s="351"/>
      <c r="M70" s="351"/>
      <c r="N70" s="351"/>
      <c r="O70" s="351"/>
      <c r="P70" s="352"/>
    </row>
    <row r="71" spans="1:16" ht="15.75" x14ac:dyDescent="0.25">
      <c r="A71" s="369"/>
      <c r="B71" s="370" t="str">
        <f>IF('Smart Application'!A38="Hide","N/a",IF('Smart Application'!H38="","",'Smart Application'!H38))</f>
        <v/>
      </c>
      <c r="C71" s="316"/>
      <c r="D71" s="371" t="s">
        <v>114</v>
      </c>
      <c r="E71" s="316"/>
      <c r="F71" s="372"/>
      <c r="G71" s="372"/>
      <c r="H71" s="372"/>
      <c r="I71" s="372"/>
      <c r="J71" s="372"/>
      <c r="K71" s="316"/>
      <c r="L71" s="316"/>
      <c r="M71" s="316"/>
      <c r="N71" s="372"/>
      <c r="O71" s="316"/>
      <c r="P71" s="317"/>
    </row>
    <row r="72" spans="1:16" ht="15.75" x14ac:dyDescent="0.25">
      <c r="A72" s="369"/>
      <c r="B72" s="370" t="str">
        <f>IF('Smart Application'!A39="Hide","N/a",IF('Smart Application'!H39="","",'Smart Application'!H39))</f>
        <v/>
      </c>
      <c r="C72" s="316"/>
      <c r="D72" s="371" t="s">
        <v>115</v>
      </c>
      <c r="E72" s="316"/>
      <c r="F72" s="372"/>
      <c r="G72" s="372"/>
      <c r="H72" s="372"/>
      <c r="I72" s="372"/>
      <c r="J72" s="372"/>
      <c r="K72" s="316"/>
      <c r="L72" s="316"/>
      <c r="M72" s="316"/>
      <c r="N72" s="372"/>
      <c r="O72" s="316"/>
      <c r="P72" s="317"/>
    </row>
    <row r="73" spans="1:16" ht="15.75" x14ac:dyDescent="0.25">
      <c r="A73" s="369"/>
      <c r="B73" s="370">
        <f>IF('Smart Application'!A40="Hide","N/a",IF('Smart Application'!H40="","",'Smart Application'!H40))</f>
        <v>0</v>
      </c>
      <c r="C73" s="317"/>
      <c r="D73" s="371" t="s">
        <v>33</v>
      </c>
      <c r="E73" s="372"/>
      <c r="F73" s="372"/>
      <c r="G73" s="372"/>
      <c r="H73" s="372"/>
      <c r="I73" s="372"/>
      <c r="J73" s="372"/>
      <c r="K73" s="316"/>
      <c r="L73" s="316"/>
      <c r="M73" s="316"/>
      <c r="N73" s="372"/>
      <c r="O73" s="316"/>
      <c r="P73" s="317"/>
    </row>
    <row r="74" spans="1:16" ht="15.75" x14ac:dyDescent="0.25">
      <c r="A74" s="369"/>
      <c r="B74" s="370" t="str">
        <f>IF('Smart Application'!A41="Hide","N/a",IF('Smart Application'!H41="","",'Smart Application'!H41))</f>
        <v/>
      </c>
      <c r="C74" s="316"/>
      <c r="D74" s="316"/>
      <c r="E74" s="371" t="s">
        <v>116</v>
      </c>
      <c r="F74" s="372"/>
      <c r="G74" s="372"/>
      <c r="H74" s="372"/>
      <c r="I74" s="372"/>
      <c r="J74" s="372"/>
      <c r="K74" s="316"/>
      <c r="L74" s="316"/>
      <c r="M74" s="316"/>
      <c r="N74" s="372"/>
      <c r="O74" s="316"/>
      <c r="P74" s="317"/>
    </row>
    <row r="75" spans="1:16" ht="15.75" x14ac:dyDescent="0.25">
      <c r="A75" s="369"/>
      <c r="B75" s="370" t="str">
        <f>IF('Smart Application'!A42="Hide","N/a",IF('Smart Application'!H42="","",'Smart Application'!H42))</f>
        <v/>
      </c>
      <c r="C75" s="316"/>
      <c r="D75" s="316"/>
      <c r="E75" s="371" t="s">
        <v>188</v>
      </c>
      <c r="F75" s="372"/>
      <c r="G75" s="372"/>
      <c r="H75" s="372"/>
      <c r="I75" s="372"/>
      <c r="J75" s="372"/>
      <c r="K75" s="316"/>
      <c r="L75" s="316"/>
      <c r="M75" s="316"/>
      <c r="N75" s="372"/>
      <c r="O75" s="316"/>
      <c r="P75" s="317"/>
    </row>
    <row r="76" spans="1:16" ht="15.75" x14ac:dyDescent="0.25">
      <c r="A76" s="369"/>
      <c r="B76" s="370" t="str">
        <f>IF('Smart Application'!A43="Hide","N/a",IF('Smart Application'!H43="","",'Smart Application'!H43))</f>
        <v/>
      </c>
      <c r="C76" s="316"/>
      <c r="D76" s="316"/>
      <c r="E76" s="371" t="s">
        <v>117</v>
      </c>
      <c r="F76" s="372"/>
      <c r="G76" s="316"/>
      <c r="H76" s="372"/>
      <c r="I76" s="372"/>
      <c r="J76" s="372"/>
      <c r="K76" s="316"/>
      <c r="L76" s="316"/>
      <c r="M76" s="316"/>
      <c r="N76" s="372"/>
      <c r="O76" s="316"/>
      <c r="P76" s="317"/>
    </row>
    <row r="77" spans="1:16" ht="16.5" thickBot="1" x14ac:dyDescent="0.3">
      <c r="A77" s="369"/>
      <c r="B77" s="369"/>
      <c r="C77" s="316"/>
      <c r="D77" s="316"/>
      <c r="E77" s="371"/>
      <c r="F77" s="372"/>
      <c r="G77" s="316"/>
      <c r="H77" s="372"/>
      <c r="I77" s="372"/>
      <c r="J77" s="372"/>
      <c r="K77" s="316"/>
      <c r="L77" s="316"/>
      <c r="M77" s="316"/>
      <c r="N77" s="372"/>
      <c r="O77" s="316"/>
      <c r="P77" s="317"/>
    </row>
    <row r="78" spans="1:16" ht="16.5" thickBot="1" x14ac:dyDescent="0.3">
      <c r="A78" s="348"/>
      <c r="B78" s="349"/>
      <c r="C78" s="350" t="s">
        <v>223</v>
      </c>
      <c r="D78" s="351"/>
      <c r="E78" s="351"/>
      <c r="F78" s="351"/>
      <c r="G78" s="351"/>
      <c r="H78" s="351"/>
      <c r="I78" s="351"/>
      <c r="J78" s="351"/>
      <c r="K78" s="351"/>
      <c r="L78" s="351"/>
      <c r="M78" s="351"/>
      <c r="N78" s="351"/>
      <c r="O78" s="351"/>
      <c r="P78" s="352"/>
    </row>
    <row r="79" spans="1:16" ht="47.25" customHeight="1" x14ac:dyDescent="0.25">
      <c r="A79" s="369"/>
      <c r="B79" s="369"/>
      <c r="C79" s="554" t="s">
        <v>309</v>
      </c>
      <c r="D79" s="554"/>
      <c r="E79" s="554"/>
      <c r="F79" s="554"/>
      <c r="G79" s="554"/>
      <c r="H79" s="554"/>
      <c r="I79" s="554"/>
      <c r="J79" s="554"/>
      <c r="K79" s="554"/>
      <c r="L79" s="554"/>
      <c r="M79" s="554"/>
      <c r="N79" s="554"/>
      <c r="O79" s="554"/>
      <c r="P79" s="554"/>
    </row>
    <row r="80" spans="1:16" ht="15" customHeight="1" x14ac:dyDescent="0.25">
      <c r="A80" s="353"/>
      <c r="B80" s="369"/>
      <c r="C80" s="319"/>
      <c r="D80" s="555" t="s">
        <v>201</v>
      </c>
      <c r="E80" s="555"/>
      <c r="F80" s="555"/>
      <c r="G80" s="555"/>
      <c r="H80" s="555"/>
      <c r="I80" s="555"/>
      <c r="J80" s="555"/>
      <c r="K80" s="555"/>
      <c r="L80" s="555"/>
      <c r="M80" s="555"/>
      <c r="N80" s="555"/>
      <c r="O80" s="555"/>
      <c r="P80" s="555"/>
    </row>
    <row r="81" spans="1:16" ht="15.75" x14ac:dyDescent="0.25">
      <c r="A81" s="353"/>
      <c r="B81" s="369"/>
      <c r="C81" s="319"/>
      <c r="D81" s="373"/>
      <c r="E81" s="374" t="s">
        <v>198</v>
      </c>
      <c r="F81" s="373"/>
      <c r="G81" s="373"/>
      <c r="H81" s="373"/>
      <c r="I81" s="373"/>
      <c r="J81" s="373"/>
      <c r="K81" s="373"/>
      <c r="L81" s="373"/>
      <c r="M81" s="373"/>
      <c r="N81" s="373"/>
      <c r="O81" s="373"/>
      <c r="P81" s="375"/>
    </row>
    <row r="82" spans="1:16" ht="15.75" x14ac:dyDescent="0.25">
      <c r="A82" s="353"/>
      <c r="B82" s="369"/>
      <c r="C82" s="319"/>
      <c r="D82" s="373"/>
      <c r="E82" s="374" t="s">
        <v>199</v>
      </c>
      <c r="F82" s="373"/>
      <c r="G82" s="373"/>
      <c r="H82" s="373"/>
      <c r="I82" s="373"/>
      <c r="J82" s="373"/>
      <c r="K82" s="373"/>
      <c r="L82" s="373"/>
      <c r="M82" s="373"/>
      <c r="N82" s="373"/>
      <c r="O82" s="373"/>
      <c r="P82" s="375"/>
    </row>
    <row r="83" spans="1:16" ht="15.75" x14ac:dyDescent="0.25">
      <c r="A83" s="353"/>
      <c r="B83" s="369"/>
      <c r="C83" s="319"/>
      <c r="D83" s="373"/>
      <c r="E83" s="376" t="s">
        <v>200</v>
      </c>
      <c r="F83" s="373"/>
      <c r="G83" s="373"/>
      <c r="H83" s="373"/>
      <c r="I83" s="373"/>
      <c r="J83" s="373"/>
      <c r="K83" s="373"/>
      <c r="L83" s="373"/>
      <c r="M83" s="373"/>
      <c r="N83" s="373"/>
      <c r="O83" s="373"/>
      <c r="P83" s="375"/>
    </row>
    <row r="84" spans="1:16" ht="15.75" x14ac:dyDescent="0.25">
      <c r="A84" s="353"/>
      <c r="B84" s="369"/>
      <c r="C84" s="319"/>
      <c r="D84" s="373"/>
      <c r="E84" s="376" t="s">
        <v>202</v>
      </c>
      <c r="F84" s="373"/>
      <c r="G84" s="373"/>
      <c r="H84" s="373"/>
      <c r="I84" s="373"/>
      <c r="J84" s="373"/>
      <c r="K84" s="373"/>
      <c r="L84" s="373"/>
      <c r="M84" s="373"/>
      <c r="N84" s="373"/>
      <c r="O84" s="373"/>
      <c r="P84" s="375"/>
    </row>
    <row r="85" spans="1:16" ht="15.75" x14ac:dyDescent="0.25">
      <c r="A85" s="353"/>
      <c r="B85" s="369"/>
      <c r="C85" s="319"/>
      <c r="D85" s="373"/>
      <c r="E85" s="376" t="s">
        <v>793</v>
      </c>
      <c r="F85" s="373"/>
      <c r="G85" s="373"/>
      <c r="H85" s="373"/>
      <c r="I85" s="373"/>
      <c r="J85" s="373"/>
      <c r="K85" s="373"/>
      <c r="L85" s="373"/>
      <c r="M85" s="373"/>
      <c r="N85" s="373"/>
      <c r="O85" s="373"/>
      <c r="P85" s="375"/>
    </row>
    <row r="86" spans="1:16" ht="15.75" x14ac:dyDescent="0.25">
      <c r="A86" s="358"/>
      <c r="B86" s="377"/>
      <c r="C86" s="320"/>
      <c r="D86" s="375"/>
      <c r="E86" s="317" t="s">
        <v>344</v>
      </c>
      <c r="F86" s="375"/>
      <c r="G86" s="375"/>
      <c r="H86" s="375"/>
      <c r="I86" s="375"/>
      <c r="J86" s="375"/>
      <c r="K86" s="375"/>
      <c r="L86" s="375"/>
      <c r="M86" s="375"/>
      <c r="N86" s="375"/>
      <c r="O86" s="375"/>
      <c r="P86" s="375"/>
    </row>
    <row r="87" spans="1:16" ht="15.75" x14ac:dyDescent="0.25">
      <c r="A87" s="353"/>
      <c r="B87" s="369"/>
      <c r="C87" s="319"/>
      <c r="D87" s="373"/>
      <c r="E87" s="376" t="s">
        <v>203</v>
      </c>
      <c r="F87" s="373"/>
      <c r="G87" s="373"/>
      <c r="H87" s="373"/>
      <c r="I87" s="373"/>
      <c r="J87" s="373"/>
      <c r="K87" s="373"/>
      <c r="L87" s="373"/>
      <c r="M87" s="373"/>
      <c r="N87" s="373"/>
      <c r="O87" s="373"/>
      <c r="P87" s="375"/>
    </row>
    <row r="88" spans="1:16" ht="15.75" x14ac:dyDescent="0.25">
      <c r="A88" s="353"/>
      <c r="B88" s="369"/>
      <c r="C88" s="319"/>
      <c r="D88" s="373"/>
      <c r="E88" s="363"/>
      <c r="F88" s="373"/>
      <c r="G88" s="373"/>
      <c r="H88" s="373"/>
      <c r="I88" s="373"/>
      <c r="J88" s="373"/>
      <c r="K88" s="373"/>
      <c r="L88" s="373"/>
      <c r="M88" s="373"/>
      <c r="N88" s="373"/>
      <c r="O88" s="373"/>
      <c r="P88" s="375"/>
    </row>
    <row r="89" spans="1:16" ht="15.75" x14ac:dyDescent="0.25">
      <c r="A89" s="369"/>
      <c r="B89" s="369"/>
      <c r="C89" s="316"/>
      <c r="D89" s="316" t="s">
        <v>310</v>
      </c>
      <c r="E89" s="316"/>
      <c r="F89" s="316"/>
      <c r="G89" s="316"/>
      <c r="H89" s="316"/>
      <c r="I89" s="316"/>
      <c r="J89" s="316"/>
      <c r="K89" s="316"/>
      <c r="L89" s="316"/>
      <c r="M89" s="316"/>
      <c r="N89" s="316"/>
      <c r="O89" s="316"/>
      <c r="P89" s="317"/>
    </row>
    <row r="90" spans="1:16" ht="15.75" x14ac:dyDescent="0.25">
      <c r="A90" s="369"/>
      <c r="B90" s="369"/>
      <c r="C90" s="316"/>
      <c r="D90" s="316"/>
      <c r="E90" s="316" t="s">
        <v>207</v>
      </c>
      <c r="F90" s="316"/>
      <c r="G90" s="316"/>
      <c r="H90" s="316"/>
      <c r="I90" s="316"/>
      <c r="J90" s="316"/>
      <c r="K90" s="316"/>
      <c r="L90" s="316"/>
      <c r="M90" s="316"/>
      <c r="N90" s="316"/>
      <c r="O90" s="316"/>
      <c r="P90" s="317"/>
    </row>
    <row r="91" spans="1:16" ht="15.75" x14ac:dyDescent="0.25">
      <c r="A91" s="369"/>
      <c r="B91" s="369"/>
      <c r="C91" s="316"/>
      <c r="D91" s="316"/>
      <c r="E91" s="316" t="s">
        <v>191</v>
      </c>
      <c r="F91" s="316"/>
      <c r="G91" s="316"/>
      <c r="H91" s="316"/>
      <c r="I91" s="316"/>
      <c r="J91" s="316"/>
      <c r="K91" s="316"/>
      <c r="L91" s="316"/>
      <c r="M91" s="316"/>
      <c r="N91" s="316"/>
      <c r="O91" s="316"/>
      <c r="P91" s="317"/>
    </row>
    <row r="92" spans="1:16" ht="15.75" x14ac:dyDescent="0.25">
      <c r="A92" s="369"/>
      <c r="B92" s="369"/>
      <c r="C92" s="316"/>
      <c r="D92" s="316"/>
      <c r="E92" s="316" t="s">
        <v>192</v>
      </c>
      <c r="F92" s="316"/>
      <c r="G92" s="316"/>
      <c r="H92" s="316"/>
      <c r="I92" s="316"/>
      <c r="J92" s="316"/>
      <c r="K92" s="316"/>
      <c r="L92" s="316"/>
      <c r="M92" s="316"/>
      <c r="N92" s="316"/>
      <c r="O92" s="316"/>
      <c r="P92" s="317"/>
    </row>
    <row r="93" spans="1:16" ht="15.75" x14ac:dyDescent="0.25">
      <c r="A93" s="369"/>
      <c r="B93" s="369"/>
      <c r="C93" s="316"/>
      <c r="D93" s="316"/>
      <c r="E93" s="316" t="s">
        <v>193</v>
      </c>
      <c r="F93" s="316"/>
      <c r="G93" s="316"/>
      <c r="H93" s="316"/>
      <c r="I93" s="316"/>
      <c r="J93" s="316"/>
      <c r="K93" s="316"/>
      <c r="L93" s="316"/>
      <c r="M93" s="316"/>
      <c r="N93" s="316"/>
      <c r="O93" s="316"/>
      <c r="P93" s="317"/>
    </row>
    <row r="94" spans="1:16" ht="30.75" customHeight="1" x14ac:dyDescent="0.25">
      <c r="A94" s="369"/>
      <c r="B94" s="369"/>
      <c r="C94" s="316"/>
      <c r="D94" s="316"/>
      <c r="E94" s="556" t="s">
        <v>802</v>
      </c>
      <c r="F94" s="556"/>
      <c r="G94" s="556"/>
      <c r="H94" s="556"/>
      <c r="I94" s="556"/>
      <c r="J94" s="556"/>
      <c r="K94" s="556"/>
      <c r="L94" s="556"/>
      <c r="M94" s="556"/>
      <c r="N94" s="556"/>
      <c r="O94" s="556"/>
      <c r="P94" s="378"/>
    </row>
    <row r="95" spans="1:16" ht="16.5" thickBot="1" x14ac:dyDescent="0.3">
      <c r="A95" s="353"/>
      <c r="B95" s="369"/>
      <c r="C95" s="319"/>
      <c r="D95" s="373"/>
      <c r="E95" s="363" t="s">
        <v>195</v>
      </c>
      <c r="F95" s="373"/>
      <c r="G95" s="373"/>
      <c r="H95" s="373"/>
      <c r="I95" s="373"/>
      <c r="J95" s="373"/>
      <c r="K95" s="373"/>
      <c r="L95" s="373"/>
      <c r="M95" s="373"/>
      <c r="N95" s="373"/>
      <c r="O95" s="373"/>
      <c r="P95" s="375"/>
    </row>
    <row r="96" spans="1:16" ht="15.75" customHeight="1" thickBot="1" x14ac:dyDescent="0.3">
      <c r="A96" s="379"/>
      <c r="B96" s="380">
        <f>'Smart Application'!H63</f>
        <v>0</v>
      </c>
      <c r="C96" s="551" t="s">
        <v>190</v>
      </c>
      <c r="D96" s="552"/>
      <c r="E96" s="552"/>
      <c r="F96" s="552"/>
      <c r="G96" s="552"/>
      <c r="H96" s="552"/>
      <c r="I96" s="552"/>
      <c r="J96" s="552"/>
      <c r="K96" s="552"/>
      <c r="L96" s="552"/>
      <c r="M96" s="552"/>
      <c r="N96" s="552"/>
      <c r="O96" s="552"/>
      <c r="P96" s="553"/>
    </row>
    <row r="97" spans="1:16" ht="16.5" thickBot="1" x14ac:dyDescent="0.3">
      <c r="A97" s="369"/>
      <c r="B97" s="369"/>
      <c r="C97" s="316"/>
      <c r="D97" s="316"/>
      <c r="E97" s="316"/>
      <c r="F97" s="316"/>
      <c r="G97" s="316"/>
      <c r="H97" s="316"/>
      <c r="I97" s="316"/>
      <c r="J97" s="316"/>
      <c r="K97" s="316"/>
      <c r="L97" s="316"/>
      <c r="M97" s="316"/>
      <c r="N97" s="316"/>
      <c r="O97" s="316"/>
      <c r="P97" s="317"/>
    </row>
    <row r="98" spans="1:16" ht="16.5" thickBot="1" x14ac:dyDescent="0.3">
      <c r="A98" s="348"/>
      <c r="B98" s="349"/>
      <c r="C98" s="350" t="s">
        <v>222</v>
      </c>
      <c r="D98" s="351"/>
      <c r="E98" s="351"/>
      <c r="F98" s="351"/>
      <c r="G98" s="351"/>
      <c r="H98" s="351"/>
      <c r="I98" s="351"/>
      <c r="J98" s="351"/>
      <c r="K98" s="351"/>
      <c r="L98" s="351"/>
      <c r="M98" s="351"/>
      <c r="N98" s="351"/>
      <c r="O98" s="351"/>
      <c r="P98" s="352"/>
    </row>
    <row r="99" spans="1:16" ht="15.75" x14ac:dyDescent="0.25">
      <c r="A99" s="369"/>
      <c r="B99" s="381">
        <f>'Smart Application'!H66</f>
        <v>0</v>
      </c>
      <c r="C99" s="316"/>
      <c r="D99" s="371" t="s">
        <v>73</v>
      </c>
      <c r="E99" s="372"/>
      <c r="F99" s="372"/>
      <c r="G99" s="372"/>
      <c r="H99" s="372"/>
      <c r="I99" s="372"/>
      <c r="J99" s="372"/>
      <c r="K99" s="316"/>
      <c r="L99" s="316"/>
      <c r="M99" s="316"/>
      <c r="N99" s="372"/>
      <c r="O99" s="316"/>
      <c r="P99" s="317"/>
    </row>
    <row r="100" spans="1:16" ht="15" customHeight="1" x14ac:dyDescent="0.25">
      <c r="A100" s="369"/>
      <c r="B100" s="382"/>
      <c r="C100" s="316"/>
      <c r="D100" s="557" t="s">
        <v>433</v>
      </c>
      <c r="E100" s="557"/>
      <c r="F100" s="557"/>
      <c r="G100" s="557"/>
      <c r="H100" s="557"/>
      <c r="I100" s="557"/>
      <c r="J100" s="557"/>
      <c r="K100" s="557"/>
      <c r="L100" s="557"/>
      <c r="M100" s="557"/>
      <c r="N100" s="557"/>
      <c r="O100" s="557"/>
      <c r="P100" s="557"/>
    </row>
    <row r="101" spans="1:16" ht="15.75" x14ac:dyDescent="0.25">
      <c r="A101" s="369"/>
      <c r="B101" s="382"/>
      <c r="C101" s="316"/>
      <c r="D101" s="316"/>
      <c r="E101" s="316" t="s">
        <v>1</v>
      </c>
      <c r="F101" s="316"/>
      <c r="G101" s="316"/>
      <c r="H101" s="316"/>
      <c r="I101" s="316"/>
      <c r="J101" s="316"/>
      <c r="K101" s="316"/>
      <c r="L101" s="316"/>
      <c r="M101" s="316"/>
      <c r="N101" s="316"/>
      <c r="O101" s="316"/>
      <c r="P101" s="317"/>
    </row>
    <row r="102" spans="1:16" ht="15.75" x14ac:dyDescent="0.25">
      <c r="A102" s="369"/>
      <c r="B102" s="382"/>
      <c r="C102" s="316"/>
      <c r="D102" s="316"/>
      <c r="E102" s="316" t="s">
        <v>2</v>
      </c>
      <c r="F102" s="316"/>
      <c r="G102" s="316"/>
      <c r="H102" s="316"/>
      <c r="I102" s="316"/>
      <c r="J102" s="316"/>
      <c r="K102" s="316"/>
      <c r="L102" s="316"/>
      <c r="M102" s="316"/>
      <c r="N102" s="316"/>
      <c r="O102" s="316"/>
      <c r="P102" s="317"/>
    </row>
    <row r="103" spans="1:16" ht="15.75" x14ac:dyDescent="0.25">
      <c r="A103" s="369"/>
      <c r="B103" s="382"/>
      <c r="C103" s="316"/>
      <c r="D103" s="316"/>
      <c r="E103" s="316" t="s">
        <v>3</v>
      </c>
      <c r="F103" s="316"/>
      <c r="G103" s="316"/>
      <c r="H103" s="316"/>
      <c r="I103" s="316"/>
      <c r="J103" s="316"/>
      <c r="K103" s="316"/>
      <c r="L103" s="316"/>
      <c r="M103" s="316"/>
      <c r="N103" s="316"/>
      <c r="O103" s="316"/>
      <c r="P103" s="317"/>
    </row>
    <row r="104" spans="1:16" ht="15.75" x14ac:dyDescent="0.25">
      <c r="A104" s="369"/>
      <c r="B104" s="382"/>
      <c r="C104" s="316"/>
      <c r="D104" s="316"/>
      <c r="E104" s="316" t="s">
        <v>4</v>
      </c>
      <c r="F104" s="316"/>
      <c r="G104" s="316"/>
      <c r="H104" s="316"/>
      <c r="I104" s="316"/>
      <c r="J104" s="316"/>
      <c r="K104" s="316"/>
      <c r="L104" s="316"/>
      <c r="M104" s="316"/>
      <c r="N104" s="316"/>
      <c r="O104" s="316"/>
      <c r="P104" s="317"/>
    </row>
    <row r="105" spans="1:16" ht="15.75" x14ac:dyDescent="0.25">
      <c r="A105" s="369"/>
      <c r="B105" s="382"/>
      <c r="C105" s="316"/>
      <c r="D105" s="316"/>
      <c r="E105" s="316" t="s">
        <v>5</v>
      </c>
      <c r="F105" s="316"/>
      <c r="G105" s="316"/>
      <c r="H105" s="316"/>
      <c r="I105" s="316"/>
      <c r="J105" s="316"/>
      <c r="K105" s="316"/>
      <c r="L105" s="316"/>
      <c r="M105" s="316"/>
      <c r="N105" s="316"/>
      <c r="O105" s="316"/>
      <c r="P105" s="317"/>
    </row>
    <row r="106" spans="1:16" ht="15.75" x14ac:dyDescent="0.25">
      <c r="A106" s="369"/>
      <c r="B106" s="382"/>
      <c r="C106" s="316"/>
      <c r="D106" s="317"/>
      <c r="E106" s="317" t="s">
        <v>320</v>
      </c>
      <c r="F106" s="317"/>
      <c r="G106" s="317"/>
      <c r="H106" s="316"/>
      <c r="I106" s="316"/>
      <c r="J106" s="316"/>
      <c r="K106" s="316"/>
      <c r="L106" s="316"/>
      <c r="M106" s="316"/>
      <c r="N106" s="316"/>
      <c r="O106" s="316"/>
      <c r="P106" s="317"/>
    </row>
    <row r="107" spans="1:16" ht="16.5" thickBot="1" x14ac:dyDescent="0.3">
      <c r="A107" s="369"/>
      <c r="B107" s="369"/>
      <c r="C107" s="316"/>
      <c r="D107" s="316"/>
      <c r="E107" s="316"/>
      <c r="F107" s="316"/>
      <c r="G107" s="316"/>
      <c r="H107" s="316"/>
      <c r="I107" s="316"/>
      <c r="J107" s="316"/>
      <c r="K107" s="316"/>
      <c r="L107" s="316"/>
      <c r="M107" s="316"/>
      <c r="N107" s="316"/>
      <c r="O107" s="316"/>
      <c r="P107" s="317"/>
    </row>
    <row r="108" spans="1:16" ht="16.5" thickBot="1" x14ac:dyDescent="0.3">
      <c r="A108" s="348"/>
      <c r="B108" s="349"/>
      <c r="C108" s="350" t="s">
        <v>221</v>
      </c>
      <c r="D108" s="351"/>
      <c r="E108" s="351"/>
      <c r="F108" s="351"/>
      <c r="G108" s="351"/>
      <c r="H108" s="351"/>
      <c r="I108" s="351"/>
      <c r="J108" s="351"/>
      <c r="K108" s="351"/>
      <c r="L108" s="351"/>
      <c r="M108" s="351"/>
      <c r="N108" s="351"/>
      <c r="O108" s="351"/>
      <c r="P108" s="352"/>
    </row>
    <row r="109" spans="1:16" ht="15.75" x14ac:dyDescent="0.25">
      <c r="A109" s="359"/>
      <c r="B109" s="383">
        <f>IF('Smart Application'!A76="Hide","N/a",IF('Smart Application'!H76="","",'Smart Application'!H76))</f>
        <v>0</v>
      </c>
      <c r="C109" s="366"/>
      <c r="D109" s="320" t="s">
        <v>101</v>
      </c>
      <c r="E109" s="320"/>
      <c r="F109" s="366"/>
      <c r="G109" s="366"/>
      <c r="H109" s="366"/>
      <c r="I109" s="366"/>
      <c r="J109" s="366"/>
      <c r="K109" s="366"/>
      <c r="L109" s="366"/>
      <c r="M109" s="366"/>
      <c r="N109" s="366"/>
      <c r="O109" s="366"/>
      <c r="P109" s="366"/>
    </row>
    <row r="110" spans="1:16" ht="15.75" x14ac:dyDescent="0.25">
      <c r="A110" s="369"/>
      <c r="B110" s="383" t="str">
        <f>IF('Smart Application'!A77="Hide","N/a",IF('Smart Application'!H77="","",'Smart Application'!H77))</f>
        <v/>
      </c>
      <c r="C110" s="316"/>
      <c r="D110" s="316" t="s">
        <v>119</v>
      </c>
      <c r="E110" s="316"/>
      <c r="F110" s="316"/>
      <c r="G110" s="316"/>
      <c r="H110" s="316"/>
      <c r="I110" s="316"/>
      <c r="J110" s="316"/>
      <c r="K110" s="316"/>
      <c r="L110" s="316"/>
      <c r="M110" s="316"/>
      <c r="N110" s="316"/>
      <c r="O110" s="316"/>
      <c r="P110" s="317"/>
    </row>
    <row r="111" spans="1:16" ht="15.75" x14ac:dyDescent="0.25">
      <c r="A111" s="369"/>
      <c r="B111" s="383" t="str">
        <f>IF('Smart Application'!A78="Hide","N/a",IF('Smart Application'!H78="","",'Smart Application'!H78))</f>
        <v/>
      </c>
      <c r="C111" s="316"/>
      <c r="D111" s="316" t="s">
        <v>120</v>
      </c>
      <c r="E111" s="316"/>
      <c r="F111" s="316"/>
      <c r="G111" s="316"/>
      <c r="H111" s="316"/>
      <c r="I111" s="316"/>
      <c r="J111" s="316"/>
      <c r="K111" s="316"/>
      <c r="L111" s="316"/>
      <c r="M111" s="316"/>
      <c r="N111" s="316"/>
      <c r="O111" s="316"/>
      <c r="P111" s="317"/>
    </row>
    <row r="112" spans="1:16" ht="15.75" x14ac:dyDescent="0.25">
      <c r="A112" s="369"/>
      <c r="B112" s="383" t="str">
        <f>IF('Smart Application'!A79="Hide","N/a",IF('Smart Application'!H79="","",'Smart Application'!H79))</f>
        <v/>
      </c>
      <c r="C112" s="316"/>
      <c r="D112" s="316" t="s">
        <v>121</v>
      </c>
      <c r="E112" s="316"/>
      <c r="F112" s="316"/>
      <c r="G112" s="316"/>
      <c r="H112" s="316"/>
      <c r="I112" s="316"/>
      <c r="J112" s="316"/>
      <c r="K112" s="316"/>
      <c r="L112" s="316"/>
      <c r="M112" s="316"/>
      <c r="N112" s="316"/>
      <c r="O112" s="316"/>
      <c r="P112" s="317"/>
    </row>
    <row r="113" spans="1:16" ht="15.75" x14ac:dyDescent="0.25">
      <c r="A113" s="369"/>
      <c r="B113" s="383" t="str">
        <f>IF('Smart Application'!A80="Hide","N/a",IF('Smart Application'!H80="","",'Smart Application'!H80))</f>
        <v/>
      </c>
      <c r="C113" s="316"/>
      <c r="D113" s="316"/>
      <c r="E113" s="316" t="s">
        <v>122</v>
      </c>
      <c r="F113" s="316"/>
      <c r="G113" s="316"/>
      <c r="H113" s="316"/>
      <c r="I113" s="316"/>
      <c r="J113" s="316"/>
      <c r="K113" s="316"/>
      <c r="L113" s="316"/>
      <c r="M113" s="316"/>
      <c r="N113" s="316"/>
      <c r="O113" s="316"/>
      <c r="P113" s="317"/>
    </row>
    <row r="114" spans="1:16" ht="15.75" x14ac:dyDescent="0.25">
      <c r="A114" s="369"/>
      <c r="B114" s="383">
        <f>IF('Smart Application'!A81="Hide","N/a",IF('Smart Application'!H81="","",'Smart Application'!H81))</f>
        <v>0</v>
      </c>
      <c r="C114" s="316"/>
      <c r="D114" s="316" t="s">
        <v>75</v>
      </c>
      <c r="E114" s="316"/>
      <c r="F114" s="316"/>
      <c r="G114" s="316"/>
      <c r="H114" s="316"/>
      <c r="I114" s="316"/>
      <c r="J114" s="316"/>
      <c r="K114" s="316"/>
      <c r="L114" s="316"/>
      <c r="M114" s="316"/>
      <c r="N114" s="316"/>
      <c r="O114" s="316"/>
      <c r="P114" s="317"/>
    </row>
    <row r="115" spans="1:16" ht="15.75" x14ac:dyDescent="0.25">
      <c r="A115" s="369"/>
      <c r="B115" s="383" t="str">
        <f>IF('Smart Application'!A82="Hide","N/a",IF('Smart Application'!H82="","",'Smart Application'!H82))</f>
        <v/>
      </c>
      <c r="C115" s="316"/>
      <c r="D115" s="316"/>
      <c r="E115" s="316" t="s">
        <v>187</v>
      </c>
      <c r="F115" s="316"/>
      <c r="G115" s="316"/>
      <c r="H115" s="316"/>
      <c r="I115" s="316"/>
      <c r="J115" s="316"/>
      <c r="K115" s="316"/>
      <c r="L115" s="316"/>
      <c r="M115" s="316"/>
      <c r="N115" s="316"/>
      <c r="O115" s="316"/>
      <c r="P115" s="317"/>
    </row>
    <row r="116" spans="1:16" ht="15.75" x14ac:dyDescent="0.25">
      <c r="A116" s="369"/>
      <c r="B116" s="383" t="str">
        <f>IF('Smart Application'!A83="Hide","N/a",IF('Smart Application'!H83="","",'Smart Application'!H83))</f>
        <v/>
      </c>
      <c r="C116" s="316"/>
      <c r="D116" s="316"/>
      <c r="E116" s="316"/>
      <c r="F116" s="316" t="s">
        <v>186</v>
      </c>
      <c r="G116" s="316"/>
      <c r="H116" s="316"/>
      <c r="I116" s="316"/>
      <c r="J116" s="316"/>
      <c r="K116" s="316"/>
      <c r="L116" s="316"/>
      <c r="M116" s="316"/>
      <c r="N116" s="316"/>
      <c r="O116" s="316"/>
      <c r="P116" s="317"/>
    </row>
    <row r="117" spans="1:16" ht="15.75" x14ac:dyDescent="0.25">
      <c r="A117" s="369"/>
      <c r="B117" s="383" t="str">
        <f>IF('Smart Application'!A84="Hide","N/a",IF('Smart Application'!H84="","",'Smart Application'!H84))</f>
        <v/>
      </c>
      <c r="C117" s="316"/>
      <c r="D117" s="316"/>
      <c r="E117" s="316" t="s">
        <v>227</v>
      </c>
      <c r="F117" s="316"/>
      <c r="G117" s="316"/>
      <c r="H117" s="316"/>
      <c r="I117" s="316"/>
      <c r="J117" s="316"/>
      <c r="K117" s="316"/>
      <c r="L117" s="316"/>
      <c r="M117" s="316"/>
      <c r="N117" s="316"/>
      <c r="O117" s="316"/>
      <c r="P117" s="317"/>
    </row>
    <row r="118" spans="1:16" ht="15.75" x14ac:dyDescent="0.25">
      <c r="A118" s="369"/>
      <c r="B118" s="383" t="str">
        <f>IF('Smart Application'!A85="Hide","N/a",IF('Smart Application'!H85="","",'Smart Application'!H85))</f>
        <v/>
      </c>
      <c r="C118" s="316"/>
      <c r="D118" s="316"/>
      <c r="E118" s="316"/>
      <c r="F118" s="316" t="s">
        <v>123</v>
      </c>
      <c r="G118" s="316"/>
      <c r="H118" s="316"/>
      <c r="I118" s="316"/>
      <c r="J118" s="316"/>
      <c r="K118" s="316"/>
      <c r="L118" s="316"/>
      <c r="M118" s="316"/>
      <c r="N118" s="316"/>
      <c r="O118" s="316"/>
      <c r="P118" s="317"/>
    </row>
    <row r="119" spans="1:16" ht="15.75" x14ac:dyDescent="0.25">
      <c r="A119" s="369"/>
      <c r="B119" s="383" t="str">
        <f>IF('Smart Application'!A86="Hide","N/a",IF('Smart Application'!H86="","",'Smart Application'!H86))</f>
        <v/>
      </c>
      <c r="C119" s="316"/>
      <c r="D119" s="316"/>
      <c r="E119" s="316" t="s">
        <v>124</v>
      </c>
      <c r="F119" s="316"/>
      <c r="G119" s="316"/>
      <c r="H119" s="316"/>
      <c r="I119" s="316"/>
      <c r="J119" s="316"/>
      <c r="K119" s="316"/>
      <c r="L119" s="316"/>
      <c r="M119" s="316"/>
      <c r="N119" s="316"/>
      <c r="O119" s="316"/>
      <c r="P119" s="317"/>
    </row>
    <row r="120" spans="1:16" ht="15.75" x14ac:dyDescent="0.25">
      <c r="A120" s="369"/>
      <c r="B120" s="383" t="str">
        <f>IF('Smart Application'!A87="Hide","N/a",IF('Smart Application'!H87="","",'Smart Application'!H87))</f>
        <v/>
      </c>
      <c r="C120" s="316"/>
      <c r="D120" s="316"/>
      <c r="E120" s="316"/>
      <c r="F120" s="316" t="s">
        <v>46</v>
      </c>
      <c r="G120" s="316"/>
      <c r="H120" s="316"/>
      <c r="I120" s="316"/>
      <c r="J120" s="316"/>
      <c r="K120" s="316"/>
      <c r="L120" s="316"/>
      <c r="M120" s="316"/>
      <c r="N120" s="316"/>
      <c r="O120" s="316"/>
      <c r="P120" s="317"/>
    </row>
    <row r="121" spans="1:16" ht="16.5" thickBot="1" x14ac:dyDescent="0.3">
      <c r="A121" s="369"/>
      <c r="B121" s="369"/>
      <c r="C121" s="316"/>
      <c r="D121" s="316"/>
      <c r="E121" s="316"/>
      <c r="F121" s="316"/>
      <c r="G121" s="316"/>
      <c r="H121" s="316"/>
      <c r="I121" s="316"/>
      <c r="J121" s="316"/>
      <c r="K121" s="316"/>
      <c r="L121" s="316"/>
      <c r="M121" s="316"/>
      <c r="N121" s="316"/>
      <c r="O121" s="316"/>
      <c r="P121" s="317"/>
    </row>
    <row r="122" spans="1:16" ht="16.5" thickBot="1" x14ac:dyDescent="0.3">
      <c r="A122" s="348"/>
      <c r="B122" s="349"/>
      <c r="C122" s="350" t="s">
        <v>220</v>
      </c>
      <c r="D122" s="351"/>
      <c r="E122" s="351"/>
      <c r="F122" s="351"/>
      <c r="G122" s="351"/>
      <c r="H122" s="351"/>
      <c r="I122" s="351"/>
      <c r="J122" s="351"/>
      <c r="K122" s="351"/>
      <c r="L122" s="351"/>
      <c r="M122" s="351"/>
      <c r="N122" s="351"/>
      <c r="O122" s="351"/>
      <c r="P122" s="352"/>
    </row>
    <row r="123" spans="1:16" ht="15.75" x14ac:dyDescent="0.25">
      <c r="A123" s="369"/>
      <c r="B123" s="370">
        <f>IF('Smart Application'!A90="Hide","N/a",IF('Smart Application'!H90="","",'Smart Application'!H90))</f>
        <v>0</v>
      </c>
      <c r="C123" s="316"/>
      <c r="D123" s="316" t="s">
        <v>125</v>
      </c>
      <c r="E123" s="316"/>
      <c r="F123" s="316"/>
      <c r="G123" s="316"/>
      <c r="H123" s="316"/>
      <c r="I123" s="316"/>
      <c r="J123" s="316"/>
      <c r="K123" s="316"/>
      <c r="L123" s="316"/>
      <c r="M123" s="316"/>
      <c r="N123" s="316"/>
      <c r="O123" s="316"/>
      <c r="P123" s="317"/>
    </row>
    <row r="124" spans="1:16" ht="15.75" x14ac:dyDescent="0.25">
      <c r="A124" s="377"/>
      <c r="B124" s="383" t="str">
        <f>IF('Smart Application'!A91="Hide","N/a",IF('Smart Application'!H91="","",'Smart Application'!H91))</f>
        <v/>
      </c>
      <c r="C124" s="317"/>
      <c r="D124" s="317" t="s">
        <v>482</v>
      </c>
      <c r="E124" s="317"/>
      <c r="F124" s="317"/>
      <c r="G124" s="317"/>
      <c r="H124" s="317"/>
      <c r="I124" s="317"/>
      <c r="J124" s="317"/>
      <c r="K124" s="317"/>
      <c r="L124" s="317"/>
      <c r="M124" s="317"/>
      <c r="N124" s="317"/>
      <c r="O124" s="317"/>
      <c r="P124" s="317"/>
    </row>
    <row r="125" spans="1:16" ht="15.75" x14ac:dyDescent="0.25">
      <c r="A125" s="369"/>
      <c r="B125" s="370" t="str">
        <f>IF('Smart Application'!A92="Hide","N/a",IF('Smart Application'!H92="","",'Smart Application'!H92))</f>
        <v/>
      </c>
      <c r="C125" s="316"/>
      <c r="D125" s="316" t="s">
        <v>483</v>
      </c>
      <c r="E125" s="316"/>
      <c r="F125" s="316"/>
      <c r="G125" s="316"/>
      <c r="H125" s="316"/>
      <c r="I125" s="316"/>
      <c r="J125" s="316"/>
      <c r="K125" s="316"/>
      <c r="L125" s="316"/>
      <c r="M125" s="316"/>
      <c r="N125" s="316"/>
      <c r="O125" s="316"/>
      <c r="P125" s="317"/>
    </row>
    <row r="126" spans="1:16" ht="15.75" x14ac:dyDescent="0.25">
      <c r="A126" s="369"/>
      <c r="B126" s="370" t="str">
        <f>IF('Smart Application'!A93="Hide","N/a",IF('Smart Application'!H93="","",'Smart Application'!H93))</f>
        <v/>
      </c>
      <c r="C126" s="316"/>
      <c r="D126" s="316" t="s">
        <v>126</v>
      </c>
      <c r="E126" s="316"/>
      <c r="F126" s="316"/>
      <c r="G126" s="316"/>
      <c r="H126" s="316"/>
      <c r="I126" s="316"/>
      <c r="J126" s="316"/>
      <c r="K126" s="316"/>
      <c r="L126" s="316"/>
      <c r="M126" s="316"/>
      <c r="N126" s="316"/>
      <c r="O126" s="316"/>
      <c r="P126" s="317"/>
    </row>
    <row r="127" spans="1:16" ht="15.75" x14ac:dyDescent="0.25">
      <c r="A127" s="369"/>
      <c r="B127" s="370" t="str">
        <f>IF('Smart Application'!A94="Hide","N/a",IF('Smart Application'!H94="","",'Smart Application'!H94))</f>
        <v/>
      </c>
      <c r="C127" s="316"/>
      <c r="D127" s="316" t="s">
        <v>127</v>
      </c>
      <c r="E127" s="316"/>
      <c r="F127" s="316"/>
      <c r="G127" s="316"/>
      <c r="H127" s="316"/>
      <c r="I127" s="316"/>
      <c r="J127" s="316"/>
      <c r="K127" s="316"/>
      <c r="L127" s="316"/>
      <c r="M127" s="316"/>
      <c r="N127" s="316"/>
      <c r="O127" s="316"/>
      <c r="P127" s="317"/>
    </row>
    <row r="128" spans="1:16" ht="15.75" x14ac:dyDescent="0.25">
      <c r="A128" s="369"/>
      <c r="B128" s="370" t="str">
        <f>IF('Smart Application'!A95="Hide","N/a",IF('Smart Application'!H95="","",'Smart Application'!H95))</f>
        <v/>
      </c>
      <c r="C128" s="316"/>
      <c r="D128" s="316" t="s">
        <v>128</v>
      </c>
      <c r="E128" s="316"/>
      <c r="F128" s="316"/>
      <c r="G128" s="316"/>
      <c r="H128" s="316"/>
      <c r="I128" s="316"/>
      <c r="J128" s="316"/>
      <c r="K128" s="316"/>
      <c r="L128" s="316"/>
      <c r="M128" s="316"/>
      <c r="N128" s="316"/>
      <c r="O128" s="316"/>
      <c r="P128" s="317"/>
    </row>
    <row r="129" spans="1:16" ht="15.75" x14ac:dyDescent="0.25">
      <c r="A129" s="369"/>
      <c r="B129" s="370" t="str">
        <f>IF('Smart Application'!A96="Hide","N/a",IF('Smart Application'!H96="","",'Smart Application'!H96))</f>
        <v/>
      </c>
      <c r="C129" s="316"/>
      <c r="D129" s="316" t="s">
        <v>129</v>
      </c>
      <c r="E129" s="316"/>
      <c r="F129" s="316"/>
      <c r="G129" s="316"/>
      <c r="H129" s="316"/>
      <c r="I129" s="316"/>
      <c r="J129" s="316"/>
      <c r="K129" s="316"/>
      <c r="L129" s="316"/>
      <c r="M129" s="316"/>
      <c r="N129" s="316"/>
      <c r="O129" s="316"/>
      <c r="P129" s="317"/>
    </row>
    <row r="130" spans="1:16" ht="15.75" x14ac:dyDescent="0.25">
      <c r="A130" s="369"/>
      <c r="B130" s="370" t="str">
        <f>IF('Smart Application'!A97="Hide","N/a",IF('Smart Application'!H97="","",'Smart Application'!H97))</f>
        <v/>
      </c>
      <c r="C130" s="316"/>
      <c r="D130" s="316"/>
      <c r="E130" s="316" t="s">
        <v>122</v>
      </c>
      <c r="F130" s="316"/>
      <c r="G130" s="316"/>
      <c r="H130" s="316"/>
      <c r="I130" s="316"/>
      <c r="J130" s="316"/>
      <c r="K130" s="316"/>
      <c r="L130" s="316"/>
      <c r="M130" s="316"/>
      <c r="N130" s="316"/>
      <c r="O130" s="316"/>
      <c r="P130" s="317"/>
    </row>
    <row r="131" spans="1:16" ht="16.5" thickBot="1" x14ac:dyDescent="0.3">
      <c r="A131" s="369"/>
      <c r="B131" s="369"/>
      <c r="C131" s="316"/>
      <c r="D131" s="316"/>
      <c r="E131" s="316"/>
      <c r="F131" s="316"/>
      <c r="G131" s="316"/>
      <c r="H131" s="316"/>
      <c r="I131" s="316"/>
      <c r="J131" s="316"/>
      <c r="K131" s="316"/>
      <c r="L131" s="316"/>
      <c r="M131" s="316"/>
      <c r="N131" s="316"/>
      <c r="O131" s="316"/>
      <c r="P131" s="317"/>
    </row>
    <row r="132" spans="1:16" ht="16.5" thickBot="1" x14ac:dyDescent="0.3">
      <c r="A132" s="348"/>
      <c r="B132" s="349"/>
      <c r="C132" s="350" t="s">
        <v>226</v>
      </c>
      <c r="D132" s="351"/>
      <c r="E132" s="351"/>
      <c r="F132" s="351"/>
      <c r="G132" s="351"/>
      <c r="H132" s="351"/>
      <c r="I132" s="351"/>
      <c r="J132" s="351"/>
      <c r="K132" s="351"/>
      <c r="L132" s="351"/>
      <c r="M132" s="351"/>
      <c r="N132" s="351"/>
      <c r="O132" s="351"/>
      <c r="P132" s="352"/>
    </row>
    <row r="133" spans="1:16" ht="15.75" x14ac:dyDescent="0.25">
      <c r="A133" s="369"/>
      <c r="B133" s="370">
        <f>IF('Smart Application'!A100="Hide","N/a",IF('Smart Application'!H100="","",'Smart Application'!H100))</f>
        <v>0</v>
      </c>
      <c r="C133" s="316"/>
      <c r="D133" s="316" t="s">
        <v>76</v>
      </c>
      <c r="E133" s="316"/>
      <c r="F133" s="316"/>
      <c r="G133" s="316"/>
      <c r="H133" s="316"/>
      <c r="I133" s="316"/>
      <c r="J133" s="316"/>
      <c r="K133" s="316"/>
      <c r="L133" s="316"/>
      <c r="M133" s="316"/>
      <c r="N133" s="316"/>
      <c r="O133" s="316"/>
      <c r="P133" s="317"/>
    </row>
    <row r="134" spans="1:16" ht="15.75" x14ac:dyDescent="0.25">
      <c r="A134" s="369"/>
      <c r="B134" s="370" t="str">
        <f>IF('Smart Application'!A101="Hide","N/a",IF('Smart Application'!H101="","",'Smart Application'!H101))</f>
        <v/>
      </c>
      <c r="C134" s="316"/>
      <c r="D134" s="316"/>
      <c r="E134" s="316" t="s">
        <v>133</v>
      </c>
      <c r="F134" s="316"/>
      <c r="G134" s="316"/>
      <c r="H134" s="316"/>
      <c r="I134" s="316"/>
      <c r="J134" s="316"/>
      <c r="K134" s="316"/>
      <c r="L134" s="316"/>
      <c r="M134" s="316"/>
      <c r="N134" s="316"/>
      <c r="O134" s="316"/>
      <c r="P134" s="317"/>
    </row>
    <row r="135" spans="1:16" ht="15.75" x14ac:dyDescent="0.25">
      <c r="A135" s="369"/>
      <c r="B135" s="370" t="str">
        <f>IF('Smart Application'!A102="Hide","N/a",IF('Smart Application'!H102="","",'Smart Application'!H102))</f>
        <v/>
      </c>
      <c r="C135" s="316"/>
      <c r="D135" s="316"/>
      <c r="E135" s="316" t="s">
        <v>134</v>
      </c>
      <c r="F135" s="316"/>
      <c r="G135" s="316"/>
      <c r="H135" s="316"/>
      <c r="I135" s="316"/>
      <c r="J135" s="316"/>
      <c r="K135" s="316"/>
      <c r="L135" s="316"/>
      <c r="M135" s="316"/>
      <c r="N135" s="316"/>
      <c r="O135" s="316"/>
      <c r="P135" s="317"/>
    </row>
    <row r="136" spans="1:16" ht="15.75" x14ac:dyDescent="0.25">
      <c r="A136" s="369"/>
      <c r="B136" s="370" t="str">
        <f>IF('Smart Application'!A103="Hide","N/a",IF('Smart Application'!H103="","",'Smart Application'!H103))</f>
        <v/>
      </c>
      <c r="C136" s="316"/>
      <c r="D136" s="316"/>
      <c r="E136" s="316" t="s">
        <v>135</v>
      </c>
      <c r="F136" s="316"/>
      <c r="G136" s="316"/>
      <c r="H136" s="316"/>
      <c r="I136" s="316"/>
      <c r="J136" s="316"/>
      <c r="K136" s="316"/>
      <c r="L136" s="316"/>
      <c r="M136" s="316"/>
      <c r="N136" s="316"/>
      <c r="O136" s="316"/>
      <c r="P136" s="317"/>
    </row>
    <row r="137" spans="1:16" ht="15.75" x14ac:dyDescent="0.25">
      <c r="A137" s="369"/>
      <c r="B137" s="370" t="str">
        <f>IF('Smart Application'!A104="Hide","N/a",IF('Smart Application'!H104="","",'Smart Application'!H104))</f>
        <v/>
      </c>
      <c r="C137" s="316"/>
      <c r="D137" s="316"/>
      <c r="E137" s="316" t="s">
        <v>136</v>
      </c>
      <c r="F137" s="316"/>
      <c r="G137" s="316"/>
      <c r="H137" s="316"/>
      <c r="I137" s="316"/>
      <c r="J137" s="316"/>
      <c r="K137" s="316"/>
      <c r="L137" s="316"/>
      <c r="M137" s="316"/>
      <c r="N137" s="316"/>
      <c r="O137" s="316"/>
      <c r="P137" s="317"/>
    </row>
    <row r="138" spans="1:16" ht="15.75" x14ac:dyDescent="0.25">
      <c r="A138" s="369"/>
      <c r="B138" s="370" t="str">
        <f>IF('Smart Application'!A105="Hide","N/a",IF('Smart Application'!H105="","",'Smart Application'!H105))</f>
        <v/>
      </c>
      <c r="C138" s="316"/>
      <c r="D138" s="316"/>
      <c r="E138" s="316" t="s">
        <v>137</v>
      </c>
      <c r="F138" s="316"/>
      <c r="G138" s="316"/>
      <c r="H138" s="316"/>
      <c r="I138" s="316"/>
      <c r="J138" s="316"/>
      <c r="K138" s="316"/>
      <c r="L138" s="316"/>
      <c r="M138" s="316"/>
      <c r="N138" s="316"/>
      <c r="O138" s="316"/>
      <c r="P138" s="317"/>
    </row>
    <row r="139" spans="1:16" ht="15.75" x14ac:dyDescent="0.25">
      <c r="A139" s="369"/>
      <c r="B139" s="370" t="str">
        <f>IF('Smart Application'!A106="Hide","N/a",IF('Smart Application'!H106="","",'Smart Application'!H106))</f>
        <v/>
      </c>
      <c r="C139" s="316"/>
      <c r="D139" s="316"/>
      <c r="E139" s="316" t="s">
        <v>138</v>
      </c>
      <c r="F139" s="316"/>
      <c r="G139" s="316"/>
      <c r="H139" s="316"/>
      <c r="I139" s="316"/>
      <c r="J139" s="316"/>
      <c r="K139" s="316"/>
      <c r="L139" s="316"/>
      <c r="M139" s="316"/>
      <c r="N139" s="316"/>
      <c r="O139" s="316"/>
      <c r="P139" s="317"/>
    </row>
    <row r="140" spans="1:16" ht="15.75" x14ac:dyDescent="0.25">
      <c r="A140" s="369"/>
      <c r="B140" s="370" t="str">
        <f>IF('Smart Application'!A107="Hide","N/a",IF('Smart Application'!H107="","",'Smart Application'!H107))</f>
        <v/>
      </c>
      <c r="C140" s="316"/>
      <c r="D140" s="316"/>
      <c r="E140" s="316" t="s">
        <v>139</v>
      </c>
      <c r="F140" s="316"/>
      <c r="G140" s="316"/>
      <c r="H140" s="316"/>
      <c r="I140" s="316"/>
      <c r="J140" s="316"/>
      <c r="K140" s="316"/>
      <c r="L140" s="316"/>
      <c r="M140" s="316"/>
      <c r="N140" s="316"/>
      <c r="O140" s="316"/>
      <c r="P140" s="317"/>
    </row>
    <row r="141" spans="1:16" ht="15.75" x14ac:dyDescent="0.25">
      <c r="A141" s="369"/>
      <c r="B141" s="370">
        <f>IF('Smart Application'!A108="Hide","N/a",IF('Smart Application'!H108="","",'Smart Application'!H108))</f>
        <v>0</v>
      </c>
      <c r="C141" s="316"/>
      <c r="D141" s="316" t="s">
        <v>77</v>
      </c>
      <c r="E141" s="316"/>
      <c r="F141" s="316"/>
      <c r="G141" s="316"/>
      <c r="H141" s="316"/>
      <c r="I141" s="316"/>
      <c r="J141" s="316"/>
      <c r="K141" s="316"/>
      <c r="L141" s="316"/>
      <c r="M141" s="316"/>
      <c r="N141" s="316"/>
      <c r="O141" s="316"/>
      <c r="P141" s="317"/>
    </row>
    <row r="142" spans="1:16" ht="15.75" x14ac:dyDescent="0.25">
      <c r="A142" s="369"/>
      <c r="B142" s="370" t="str">
        <f>IF('Smart Application'!A109="Hide","N/a",IF('Smart Application'!H109="","",'Smart Application'!H109))</f>
        <v/>
      </c>
      <c r="C142" s="316"/>
      <c r="D142" s="316"/>
      <c r="E142" s="316" t="s">
        <v>140</v>
      </c>
      <c r="F142" s="316"/>
      <c r="G142" s="316"/>
      <c r="H142" s="316"/>
      <c r="I142" s="316"/>
      <c r="J142" s="316"/>
      <c r="K142" s="316"/>
      <c r="L142" s="316"/>
      <c r="M142" s="316"/>
      <c r="N142" s="316"/>
      <c r="O142" s="316"/>
      <c r="P142" s="317"/>
    </row>
    <row r="143" spans="1:16" ht="15.75" x14ac:dyDescent="0.25">
      <c r="A143" s="369"/>
      <c r="B143" s="370" t="str">
        <f>IF('Smart Application'!A110="Hide","N/a",IF('Smart Application'!H110="","",'Smart Application'!H110))</f>
        <v/>
      </c>
      <c r="C143" s="316"/>
      <c r="D143" s="316"/>
      <c r="E143" s="316" t="s">
        <v>19</v>
      </c>
      <c r="F143" s="316"/>
      <c r="G143" s="316"/>
      <c r="H143" s="316"/>
      <c r="I143" s="316"/>
      <c r="J143" s="316"/>
      <c r="K143" s="316"/>
      <c r="L143" s="316"/>
      <c r="M143" s="316"/>
      <c r="N143" s="316"/>
      <c r="O143" s="316"/>
      <c r="P143" s="317"/>
    </row>
    <row r="144" spans="1:16" ht="32.25" customHeight="1" x14ac:dyDescent="0.25">
      <c r="A144" s="369"/>
      <c r="B144" s="370">
        <f>IF('Smart Application'!A111="Hide","N/a",IF('Smart Application'!H111="","",'Smart Application'!H111))</f>
        <v>0</v>
      </c>
      <c r="C144" s="316"/>
      <c r="D144" s="556" t="s">
        <v>803</v>
      </c>
      <c r="E144" s="563"/>
      <c r="F144" s="563"/>
      <c r="G144" s="563"/>
      <c r="H144" s="563"/>
      <c r="I144" s="563"/>
      <c r="J144" s="563"/>
      <c r="K144" s="563"/>
      <c r="L144" s="563"/>
      <c r="M144" s="563"/>
      <c r="N144" s="563"/>
      <c r="O144" s="563"/>
      <c r="P144" s="563"/>
    </row>
    <row r="145" spans="1:16" ht="15.75" x14ac:dyDescent="0.25">
      <c r="A145" s="377"/>
      <c r="B145" s="383" t="str">
        <f>IF('Smart Application'!A112="Hide","N/a",IF('Smart Application'!H112="","",'Smart Application'!H112))</f>
        <v/>
      </c>
      <c r="C145" s="317"/>
      <c r="D145" s="317"/>
      <c r="E145" s="317" t="s">
        <v>339</v>
      </c>
      <c r="F145" s="317"/>
      <c r="G145" s="317"/>
      <c r="H145" s="317"/>
      <c r="I145" s="317"/>
      <c r="J145" s="317"/>
      <c r="K145" s="317"/>
      <c r="L145" s="317"/>
      <c r="M145" s="317"/>
      <c r="N145" s="317"/>
      <c r="O145" s="317"/>
      <c r="P145" s="317"/>
    </row>
    <row r="146" spans="1:16" ht="15.75" x14ac:dyDescent="0.25">
      <c r="A146" s="369"/>
      <c r="B146" s="370">
        <f>IF('Smart Application'!A113="Hide","N/a",IF('Smart Application'!H113="","",'Smart Application'!H113))</f>
        <v>0</v>
      </c>
      <c r="C146" s="316"/>
      <c r="D146" s="316" t="s">
        <v>313</v>
      </c>
      <c r="E146" s="316"/>
      <c r="F146" s="316"/>
      <c r="G146" s="316"/>
      <c r="H146" s="316"/>
      <c r="I146" s="316"/>
      <c r="J146" s="316"/>
      <c r="K146" s="316"/>
      <c r="L146" s="316"/>
      <c r="M146" s="316"/>
      <c r="N146" s="316"/>
      <c r="O146" s="316"/>
      <c r="P146" s="317"/>
    </row>
    <row r="147" spans="1:16" ht="15.75" x14ac:dyDescent="0.25">
      <c r="A147" s="369"/>
      <c r="B147" s="370" t="str">
        <f>IF('Smart Application'!A114="Hide","N/a",IF('Smart Application'!H114="","",'Smart Application'!H114))</f>
        <v/>
      </c>
      <c r="C147" s="316"/>
      <c r="D147" s="316"/>
      <c r="E147" s="316" t="s">
        <v>142</v>
      </c>
      <c r="F147" s="316"/>
      <c r="G147" s="316"/>
      <c r="H147" s="316"/>
      <c r="I147" s="316"/>
      <c r="J147" s="316"/>
      <c r="K147" s="316"/>
      <c r="L147" s="316"/>
      <c r="M147" s="316"/>
      <c r="N147" s="316"/>
      <c r="O147" s="316"/>
      <c r="P147" s="317"/>
    </row>
    <row r="148" spans="1:16" ht="15.75" x14ac:dyDescent="0.25">
      <c r="A148" s="369"/>
      <c r="B148" s="370" t="str">
        <f>IF('Smart Application'!A115="Hide","N/a",IF('Smart Application'!H115="","",'Smart Application'!H115))</f>
        <v/>
      </c>
      <c r="C148" s="316"/>
      <c r="D148" s="316"/>
      <c r="E148" s="316" t="s">
        <v>143</v>
      </c>
      <c r="F148" s="316"/>
      <c r="G148" s="316"/>
      <c r="H148" s="316"/>
      <c r="I148" s="316"/>
      <c r="J148" s="316"/>
      <c r="K148" s="316"/>
      <c r="L148" s="316"/>
      <c r="M148" s="316"/>
      <c r="N148" s="316"/>
      <c r="O148" s="316"/>
      <c r="P148" s="317"/>
    </row>
    <row r="149" spans="1:16" ht="15.75" x14ac:dyDescent="0.25">
      <c r="A149" s="369"/>
      <c r="B149" s="370" t="str">
        <f>IF('Smart Application'!A116="Hide","N/a",IF('Smart Application'!H116="","",'Smart Application'!H116))</f>
        <v/>
      </c>
      <c r="C149" s="316"/>
      <c r="D149" s="316"/>
      <c r="E149" s="316" t="s">
        <v>67</v>
      </c>
      <c r="F149" s="316"/>
      <c r="G149" s="316"/>
      <c r="H149" s="316"/>
      <c r="I149" s="316"/>
      <c r="J149" s="316"/>
      <c r="K149" s="316"/>
      <c r="L149" s="316"/>
      <c r="M149" s="316"/>
      <c r="N149" s="316"/>
      <c r="O149" s="316"/>
      <c r="P149" s="317"/>
    </row>
    <row r="150" spans="1:16" ht="15.75" x14ac:dyDescent="0.25">
      <c r="A150" s="369"/>
      <c r="B150" s="370" t="str">
        <f>IF('Smart Application'!A117="Hide","N/a",IF('Smart Application'!H117="","",'Smart Application'!H117))</f>
        <v/>
      </c>
      <c r="C150" s="316"/>
      <c r="D150" s="316"/>
      <c r="E150" s="316" t="s">
        <v>144</v>
      </c>
      <c r="F150" s="316"/>
      <c r="G150" s="316"/>
      <c r="H150" s="316"/>
      <c r="I150" s="316"/>
      <c r="J150" s="316"/>
      <c r="K150" s="316"/>
      <c r="L150" s="316"/>
      <c r="M150" s="316"/>
      <c r="N150" s="316"/>
      <c r="O150" s="316"/>
      <c r="P150" s="317"/>
    </row>
    <row r="151" spans="1:16" ht="15.75" x14ac:dyDescent="0.25">
      <c r="A151" s="369"/>
      <c r="B151" s="370" t="str">
        <f>IF('Smart Application'!A118="Hide","N/a",IF('Smart Application'!H118="","",'Smart Application'!H118))</f>
        <v/>
      </c>
      <c r="C151" s="316"/>
      <c r="D151" s="316"/>
      <c r="E151" s="316" t="s">
        <v>145</v>
      </c>
      <c r="F151" s="316"/>
      <c r="G151" s="316"/>
      <c r="H151" s="316"/>
      <c r="I151" s="316"/>
      <c r="J151" s="316"/>
      <c r="K151" s="316"/>
      <c r="L151" s="316"/>
      <c r="M151" s="316"/>
      <c r="N151" s="316"/>
      <c r="O151" s="316"/>
      <c r="P151" s="317"/>
    </row>
    <row r="152" spans="1:16" ht="15.75" x14ac:dyDescent="0.25">
      <c r="A152" s="369"/>
      <c r="B152" s="370" t="str">
        <f>IF('Smart Application'!A119="Hide","N/a",IF('Smart Application'!H119="","",'Smart Application'!H119))</f>
        <v/>
      </c>
      <c r="C152" s="316"/>
      <c r="D152" s="316"/>
      <c r="E152" s="316" t="s">
        <v>146</v>
      </c>
      <c r="F152" s="316"/>
      <c r="G152" s="316"/>
      <c r="H152" s="316"/>
      <c r="I152" s="316"/>
      <c r="J152" s="316"/>
      <c r="K152" s="316"/>
      <c r="L152" s="316"/>
      <c r="M152" s="316"/>
      <c r="N152" s="316"/>
      <c r="O152" s="316"/>
      <c r="P152" s="317"/>
    </row>
    <row r="153" spans="1:16" ht="15.75" x14ac:dyDescent="0.25">
      <c r="A153" s="369"/>
      <c r="B153" s="370" t="str">
        <f>IF('Smart Application'!A120="Hide","N/a",IF('Smart Application'!H120="","",'Smart Application'!H120))</f>
        <v/>
      </c>
      <c r="C153" s="316"/>
      <c r="D153" s="316"/>
      <c r="E153" s="316" t="s">
        <v>20</v>
      </c>
      <c r="F153" s="316"/>
      <c r="G153" s="316"/>
      <c r="H153" s="316"/>
      <c r="I153" s="316"/>
      <c r="J153" s="316"/>
      <c r="K153" s="316"/>
      <c r="L153" s="316"/>
      <c r="M153" s="316"/>
      <c r="N153" s="316"/>
      <c r="O153" s="316"/>
      <c r="P153" s="317"/>
    </row>
    <row r="154" spans="1:16" ht="15.75" x14ac:dyDescent="0.25">
      <c r="A154" s="369"/>
      <c r="B154" s="370" t="str">
        <f>IF('Smart Application'!A121="Hide","N/a",IF('Smart Application'!H121="","",'Smart Application'!H121))</f>
        <v/>
      </c>
      <c r="C154" s="316"/>
      <c r="D154" s="316"/>
      <c r="E154" s="316" t="s">
        <v>147</v>
      </c>
      <c r="F154" s="316"/>
      <c r="G154" s="316"/>
      <c r="H154" s="316"/>
      <c r="I154" s="316"/>
      <c r="J154" s="316"/>
      <c r="K154" s="316"/>
      <c r="L154" s="316"/>
      <c r="M154" s="316"/>
      <c r="N154" s="316"/>
      <c r="O154" s="316"/>
      <c r="P154" s="317"/>
    </row>
    <row r="155" spans="1:16" ht="32.25" customHeight="1" x14ac:dyDescent="0.25">
      <c r="A155" s="369"/>
      <c r="B155" s="370" t="str">
        <f>IF('Smart Application'!A122="Hide","N/a",IF('Smart Application'!H122="","",'Smart Application'!H122))</f>
        <v/>
      </c>
      <c r="C155" s="316"/>
      <c r="D155" s="316"/>
      <c r="E155" s="558" t="s">
        <v>148</v>
      </c>
      <c r="F155" s="558"/>
      <c r="G155" s="558"/>
      <c r="H155" s="558"/>
      <c r="I155" s="558"/>
      <c r="J155" s="558"/>
      <c r="K155" s="558"/>
      <c r="L155" s="558"/>
      <c r="M155" s="558"/>
      <c r="N155" s="558"/>
      <c r="O155" s="558"/>
      <c r="P155" s="558"/>
    </row>
    <row r="156" spans="1:16" ht="15.75" x14ac:dyDescent="0.25">
      <c r="A156" s="369"/>
      <c r="B156" s="370" t="str">
        <f>IF('Smart Application'!A123="Hide","N/a",IF('Smart Application'!H123="","",'Smart Application'!H123))</f>
        <v/>
      </c>
      <c r="C156" s="316"/>
      <c r="D156" s="316" t="s">
        <v>314</v>
      </c>
      <c r="E156" s="316"/>
      <c r="F156" s="316"/>
      <c r="G156" s="316"/>
      <c r="H156" s="316"/>
      <c r="I156" s="316"/>
      <c r="J156" s="316"/>
      <c r="K156" s="316"/>
      <c r="L156" s="316"/>
      <c r="M156" s="316"/>
      <c r="N156" s="316"/>
      <c r="O156" s="316"/>
      <c r="P156" s="317"/>
    </row>
    <row r="157" spans="1:16" ht="15.75" x14ac:dyDescent="0.25">
      <c r="A157" s="369"/>
      <c r="B157" s="370" t="str">
        <f>IF('Smart Application'!A124="Hide","N/a",IF('Smart Application'!H124="","",'Smart Application'!H124))</f>
        <v/>
      </c>
      <c r="C157" s="316"/>
      <c r="D157" s="316"/>
      <c r="E157" s="316" t="s">
        <v>409</v>
      </c>
      <c r="F157" s="316"/>
      <c r="G157" s="316"/>
      <c r="H157" s="316"/>
      <c r="I157" s="316"/>
      <c r="J157" s="316"/>
      <c r="K157" s="316"/>
      <c r="L157" s="316"/>
      <c r="M157" s="316"/>
      <c r="N157" s="316"/>
      <c r="O157" s="316"/>
      <c r="P157" s="317"/>
    </row>
    <row r="158" spans="1:16" ht="15.75" x14ac:dyDescent="0.25">
      <c r="A158" s="369"/>
      <c r="B158" s="370" t="str">
        <f>IF('Smart Application'!A125="Hide","N/a",IF('Smart Application'!H125="","",'Smart Application'!H125))</f>
        <v/>
      </c>
      <c r="C158" s="316"/>
      <c r="D158" s="316"/>
      <c r="E158" s="316" t="s">
        <v>794</v>
      </c>
      <c r="F158" s="316"/>
      <c r="G158" s="316"/>
      <c r="H158" s="316"/>
      <c r="I158" s="316"/>
      <c r="J158" s="316"/>
      <c r="K158" s="316"/>
      <c r="L158" s="316"/>
      <c r="M158" s="316"/>
      <c r="N158" s="316"/>
      <c r="O158" s="316"/>
      <c r="P158" s="317"/>
    </row>
    <row r="159" spans="1:16" ht="15.75" x14ac:dyDescent="0.25">
      <c r="A159" s="369"/>
      <c r="B159" s="370" t="str">
        <f>IF('Smart Application'!A126="Hide","N/a",IF('Smart Application'!H126="","",'Smart Application'!H126))</f>
        <v/>
      </c>
      <c r="C159" s="316"/>
      <c r="D159" s="316"/>
      <c r="E159" s="316" t="s">
        <v>411</v>
      </c>
      <c r="F159" s="316"/>
      <c r="G159" s="316"/>
      <c r="H159" s="316"/>
      <c r="I159" s="316"/>
      <c r="J159" s="316"/>
      <c r="K159" s="316"/>
      <c r="L159" s="316"/>
      <c r="M159" s="316"/>
      <c r="N159" s="316"/>
      <c r="O159" s="316"/>
      <c r="P159" s="317"/>
    </row>
    <row r="160" spans="1:16" ht="15.75" x14ac:dyDescent="0.25">
      <c r="A160" s="377"/>
      <c r="B160" s="383" t="str">
        <f>IF('Smart Application'!A127="Hide","N/a",IF('Smart Application'!H127="","",'Smart Application'!H127))</f>
        <v/>
      </c>
      <c r="C160" s="317"/>
      <c r="D160" s="317"/>
      <c r="E160" s="317" t="s">
        <v>382</v>
      </c>
      <c r="F160" s="317"/>
      <c r="G160" s="317"/>
      <c r="H160" s="317"/>
      <c r="I160" s="317"/>
      <c r="J160" s="317"/>
      <c r="K160" s="317"/>
      <c r="L160" s="317"/>
      <c r="M160" s="317"/>
      <c r="N160" s="317"/>
      <c r="O160" s="317"/>
      <c r="P160" s="317"/>
    </row>
    <row r="161" spans="1:16" ht="15.75" x14ac:dyDescent="0.25">
      <c r="A161" s="369"/>
      <c r="B161" s="370" t="str">
        <f>IF('Smart Application'!A128="Hide","N/a",IF('Smart Application'!H128="","",'Smart Application'!H128))</f>
        <v/>
      </c>
      <c r="C161" s="316"/>
      <c r="D161" s="316"/>
      <c r="E161" s="316" t="s">
        <v>149</v>
      </c>
      <c r="F161" s="316"/>
      <c r="G161" s="316"/>
      <c r="H161" s="316"/>
      <c r="I161" s="316"/>
      <c r="J161" s="316"/>
      <c r="K161" s="316"/>
      <c r="L161" s="316"/>
      <c r="M161" s="316"/>
      <c r="N161" s="316"/>
      <c r="O161" s="316"/>
      <c r="P161" s="317"/>
    </row>
    <row r="162" spans="1:16" ht="15.75" x14ac:dyDescent="0.25">
      <c r="A162" s="369"/>
      <c r="B162" s="370" t="str">
        <f>IF('Smart Application'!A129="Hide","N/a",IF('Smart Application'!H129="","",'Smart Application'!H129))</f>
        <v/>
      </c>
      <c r="C162" s="316"/>
      <c r="D162" s="316"/>
      <c r="E162" s="316" t="s">
        <v>286</v>
      </c>
      <c r="F162" s="316"/>
      <c r="G162" s="316"/>
      <c r="H162" s="316"/>
      <c r="I162" s="316"/>
      <c r="J162" s="316"/>
      <c r="K162" s="316"/>
      <c r="L162" s="316"/>
      <c r="M162" s="316"/>
      <c r="N162" s="316"/>
      <c r="O162" s="316"/>
      <c r="P162" s="317"/>
    </row>
    <row r="163" spans="1:16" ht="30" customHeight="1" x14ac:dyDescent="0.25">
      <c r="A163" s="369"/>
      <c r="B163" s="370" t="str">
        <f>IF('Smart Application'!A130="Hide","N/a",IF('Smart Application'!H130="","",'Smart Application'!H130))</f>
        <v/>
      </c>
      <c r="C163" s="316"/>
      <c r="D163" s="316"/>
      <c r="E163" s="556" t="s">
        <v>315</v>
      </c>
      <c r="F163" s="556"/>
      <c r="G163" s="556"/>
      <c r="H163" s="556"/>
      <c r="I163" s="556"/>
      <c r="J163" s="556"/>
      <c r="K163" s="556"/>
      <c r="L163" s="556"/>
      <c r="M163" s="556"/>
      <c r="N163" s="556"/>
      <c r="O163" s="556"/>
      <c r="P163" s="556"/>
    </row>
    <row r="164" spans="1:16" ht="15.75" x14ac:dyDescent="0.25">
      <c r="A164" s="369"/>
      <c r="B164" s="370" t="str">
        <f>IF('Smart Application'!A131="Hide","N/a",IF('Smart Application'!H131="","",'Smart Application'!H131))</f>
        <v/>
      </c>
      <c r="C164" s="316"/>
      <c r="D164" s="316"/>
      <c r="E164" s="316" t="s">
        <v>150</v>
      </c>
      <c r="F164" s="316"/>
      <c r="G164" s="316"/>
      <c r="H164" s="316"/>
      <c r="I164" s="316"/>
      <c r="J164" s="316"/>
      <c r="K164" s="316"/>
      <c r="L164" s="316"/>
      <c r="M164" s="316"/>
      <c r="N164" s="316"/>
      <c r="O164" s="316"/>
      <c r="P164" s="317"/>
    </row>
    <row r="165" spans="1:16" ht="15.75" x14ac:dyDescent="0.25">
      <c r="A165" s="369"/>
      <c r="B165" s="370" t="str">
        <f>IF('Smart Application'!A132="Hide","N/a",IF('Smart Application'!H132="","",'Smart Application'!H132))</f>
        <v/>
      </c>
      <c r="C165" s="316"/>
      <c r="D165" s="316"/>
      <c r="E165" s="316" t="s">
        <v>795</v>
      </c>
      <c r="F165" s="316"/>
      <c r="G165" s="316"/>
      <c r="H165" s="316"/>
      <c r="I165" s="316"/>
      <c r="J165" s="316"/>
      <c r="K165" s="316"/>
      <c r="L165" s="316"/>
      <c r="M165" s="316"/>
      <c r="N165" s="316"/>
      <c r="O165" s="316"/>
      <c r="P165" s="317"/>
    </row>
    <row r="166" spans="1:16" ht="15.75" x14ac:dyDescent="0.25">
      <c r="A166" s="369"/>
      <c r="B166" s="370" t="str">
        <f>IF('Smart Application'!A133="Hide","N/a",IF('Smart Application'!H133="","",'Smart Application'!H133))</f>
        <v/>
      </c>
      <c r="C166" s="316"/>
      <c r="D166" s="316"/>
      <c r="E166" s="316" t="s">
        <v>311</v>
      </c>
      <c r="F166" s="316"/>
      <c r="G166" s="316"/>
      <c r="H166" s="316"/>
      <c r="I166" s="316"/>
      <c r="J166" s="316"/>
      <c r="K166" s="316"/>
      <c r="L166" s="316"/>
      <c r="M166" s="316"/>
      <c r="N166" s="316"/>
      <c r="O166" s="316"/>
      <c r="P166" s="317"/>
    </row>
    <row r="167" spans="1:16" ht="15.75" x14ac:dyDescent="0.25">
      <c r="A167" s="369"/>
      <c r="B167" s="370" t="str">
        <f>IF('Smart Application'!A134="Hide","N/a",IF('Smart Application'!H134="","",'Smart Application'!H134))</f>
        <v/>
      </c>
      <c r="C167" s="316"/>
      <c r="D167" s="316"/>
      <c r="E167" s="316" t="s">
        <v>145</v>
      </c>
      <c r="F167" s="316"/>
      <c r="G167" s="316"/>
      <c r="H167" s="316"/>
      <c r="I167" s="316"/>
      <c r="J167" s="316"/>
      <c r="K167" s="316"/>
      <c r="L167" s="316"/>
      <c r="M167" s="316"/>
      <c r="N167" s="316"/>
      <c r="O167" s="316"/>
      <c r="P167" s="317"/>
    </row>
    <row r="168" spans="1:16" ht="15.75" x14ac:dyDescent="0.25">
      <c r="A168" s="369"/>
      <c r="B168" s="370" t="str">
        <f>IF('Smart Application'!A135="Hide","N/a",IF('Smart Application'!H135="","",'Smart Application'!H135))</f>
        <v/>
      </c>
      <c r="C168" s="316"/>
      <c r="D168" s="316"/>
      <c r="E168" s="316" t="s">
        <v>151</v>
      </c>
      <c r="F168" s="316"/>
      <c r="G168" s="316"/>
      <c r="H168" s="316"/>
      <c r="I168" s="316"/>
      <c r="J168" s="316"/>
      <c r="K168" s="316"/>
      <c r="L168" s="316"/>
      <c r="M168" s="316"/>
      <c r="N168" s="316"/>
      <c r="O168" s="316"/>
      <c r="P168" s="317"/>
    </row>
    <row r="169" spans="1:16" ht="15.75" x14ac:dyDescent="0.25">
      <c r="A169" s="369"/>
      <c r="B169" s="370" t="str">
        <f>IF('Smart Application'!A136="Hide","N/a",IF('Smart Application'!H136="","",'Smart Application'!H136))</f>
        <v/>
      </c>
      <c r="C169" s="316"/>
      <c r="D169" s="316"/>
      <c r="E169" s="316" t="s">
        <v>152</v>
      </c>
      <c r="F169" s="316"/>
      <c r="G169" s="316"/>
      <c r="H169" s="316"/>
      <c r="I169" s="316"/>
      <c r="J169" s="316"/>
      <c r="K169" s="316"/>
      <c r="L169" s="316"/>
      <c r="M169" s="316"/>
      <c r="N169" s="316"/>
      <c r="O169" s="316"/>
      <c r="P169" s="317"/>
    </row>
    <row r="170" spans="1:16" ht="15.75" x14ac:dyDescent="0.25">
      <c r="A170" s="369"/>
      <c r="B170" s="370" t="str">
        <f>IF('Smart Application'!A137="Hide","N/a",IF('Smart Application'!H137="","",'Smart Application'!H137))</f>
        <v/>
      </c>
      <c r="C170" s="316"/>
      <c r="D170" s="316"/>
      <c r="E170" s="316"/>
      <c r="F170" s="316" t="s">
        <v>153</v>
      </c>
      <c r="G170" s="316"/>
      <c r="H170" s="316"/>
      <c r="I170" s="316"/>
      <c r="J170" s="316"/>
      <c r="K170" s="316"/>
      <c r="L170" s="316"/>
      <c r="M170" s="316"/>
      <c r="N170" s="316"/>
      <c r="O170" s="316"/>
      <c r="P170" s="317"/>
    </row>
    <row r="171" spans="1:16" ht="15.75" x14ac:dyDescent="0.25">
      <c r="A171" s="369"/>
      <c r="B171" s="370" t="str">
        <f>IF('Smart Application'!A138="Hide","N/a",IF('Smart Application'!H138="","",'Smart Application'!H138))</f>
        <v/>
      </c>
      <c r="C171" s="316"/>
      <c r="D171" s="316"/>
      <c r="E171" s="316"/>
      <c r="F171" s="316" t="s">
        <v>154</v>
      </c>
      <c r="G171" s="316"/>
      <c r="H171" s="316"/>
      <c r="I171" s="316"/>
      <c r="J171" s="316"/>
      <c r="K171" s="316"/>
      <c r="L171" s="316"/>
      <c r="M171" s="316"/>
      <c r="N171" s="316"/>
      <c r="O171" s="316"/>
      <c r="P171" s="317"/>
    </row>
    <row r="172" spans="1:16" ht="15.75" x14ac:dyDescent="0.25">
      <c r="A172" s="369"/>
      <c r="B172" s="370" t="str">
        <f>IF('Smart Application'!A139="Hide","N/a",IF('Smart Application'!H139="","",'Smart Application'!H139))</f>
        <v/>
      </c>
      <c r="C172" s="316"/>
      <c r="D172" s="316"/>
      <c r="E172" s="316"/>
      <c r="F172" s="316" t="s">
        <v>804</v>
      </c>
      <c r="G172" s="316"/>
      <c r="H172" s="316"/>
      <c r="I172" s="316"/>
      <c r="J172" s="316"/>
      <c r="K172" s="316"/>
      <c r="L172" s="316"/>
      <c r="M172" s="316"/>
      <c r="N172" s="316"/>
      <c r="O172" s="316"/>
      <c r="P172" s="317"/>
    </row>
    <row r="173" spans="1:16" ht="15.75" x14ac:dyDescent="0.25">
      <c r="A173" s="369"/>
      <c r="B173" s="370" t="str">
        <f>IF('Smart Application'!A140="Hide","N/a",IF('Smart Application'!H140="","",'Smart Application'!H140))</f>
        <v/>
      </c>
      <c r="C173" s="316"/>
      <c r="D173" s="316"/>
      <c r="E173" s="316" t="s">
        <v>155</v>
      </c>
      <c r="F173" s="316"/>
      <c r="G173" s="316"/>
      <c r="H173" s="316"/>
      <c r="I173" s="316"/>
      <c r="J173" s="316"/>
      <c r="K173" s="316"/>
      <c r="L173" s="316"/>
      <c r="M173" s="316"/>
      <c r="N173" s="316"/>
      <c r="O173" s="316"/>
      <c r="P173" s="317"/>
    </row>
    <row r="174" spans="1:16" ht="15.75" x14ac:dyDescent="0.25">
      <c r="A174" s="377"/>
      <c r="B174" s="370" t="str">
        <f>IF('Smart Application'!A141="Hide","N/a",IF('Smart Application'!H141="","",'Smart Application'!H141))</f>
        <v/>
      </c>
      <c r="C174" s="317"/>
      <c r="D174" s="317"/>
      <c r="E174" s="317"/>
      <c r="F174" s="317" t="s">
        <v>317</v>
      </c>
      <c r="G174" s="317"/>
      <c r="H174" s="317"/>
      <c r="I174" s="317"/>
      <c r="J174" s="317"/>
      <c r="K174" s="317"/>
      <c r="L174" s="317"/>
      <c r="M174" s="317"/>
      <c r="N174" s="317"/>
      <c r="O174" s="317"/>
      <c r="P174" s="317"/>
    </row>
    <row r="175" spans="1:16" ht="15.75" x14ac:dyDescent="0.25">
      <c r="A175" s="369"/>
      <c r="B175" s="370">
        <f>IF('Smart Application'!A142="Hide","N/a",IF('Smart Application'!H142="","",'Smart Application'!H142))</f>
        <v>0</v>
      </c>
      <c r="C175" s="316"/>
      <c r="D175" s="316" t="s">
        <v>78</v>
      </c>
      <c r="E175" s="316"/>
      <c r="F175" s="316"/>
      <c r="G175" s="316"/>
      <c r="H175" s="316"/>
      <c r="I175" s="316"/>
      <c r="J175" s="316"/>
      <c r="K175" s="316"/>
      <c r="L175" s="316"/>
      <c r="M175" s="316"/>
      <c r="N175" s="316"/>
      <c r="O175" s="316"/>
      <c r="P175" s="317"/>
    </row>
    <row r="176" spans="1:16" ht="15.75" x14ac:dyDescent="0.25">
      <c r="A176" s="369"/>
      <c r="B176" s="370" t="str">
        <f>IF('Smart Application'!A143="Hide","N/a",IF('Smart Application'!H143="","",'Smart Application'!H143))</f>
        <v/>
      </c>
      <c r="C176" s="316"/>
      <c r="D176" s="316"/>
      <c r="E176" s="316" t="s">
        <v>156</v>
      </c>
      <c r="F176" s="316"/>
      <c r="G176" s="316"/>
      <c r="H176" s="316"/>
      <c r="I176" s="316"/>
      <c r="J176" s="316"/>
      <c r="K176" s="316"/>
      <c r="L176" s="316"/>
      <c r="M176" s="316"/>
      <c r="N176" s="316"/>
      <c r="O176" s="316"/>
      <c r="P176" s="317"/>
    </row>
    <row r="177" spans="1:16" ht="15.75" x14ac:dyDescent="0.25">
      <c r="A177" s="369"/>
      <c r="B177" s="370" t="str">
        <f>IF('Smart Application'!A144="Hide","N/a",IF('Smart Application'!H144="","",'Smart Application'!H144))</f>
        <v/>
      </c>
      <c r="C177" s="316"/>
      <c r="D177" s="316"/>
      <c r="E177" s="316"/>
      <c r="F177" s="316" t="s">
        <v>316</v>
      </c>
      <c r="G177" s="316"/>
      <c r="H177" s="316"/>
      <c r="I177" s="316"/>
      <c r="J177" s="316"/>
      <c r="K177" s="316"/>
      <c r="L177" s="316"/>
      <c r="M177" s="316"/>
      <c r="N177" s="316"/>
      <c r="O177" s="316"/>
      <c r="P177" s="317"/>
    </row>
    <row r="178" spans="1:16" ht="15.75" x14ac:dyDescent="0.25">
      <c r="A178" s="369"/>
      <c r="B178" s="370" t="str">
        <f>IF('Smart Application'!A145="Hide","N/a",IF('Smart Application'!H145="","",'Smart Application'!H145))</f>
        <v/>
      </c>
      <c r="C178" s="316"/>
      <c r="D178" s="316"/>
      <c r="E178" s="316" t="s">
        <v>312</v>
      </c>
      <c r="F178" s="316"/>
      <c r="G178" s="316"/>
      <c r="H178" s="316"/>
      <c r="I178" s="316"/>
      <c r="J178" s="316"/>
      <c r="K178" s="316"/>
      <c r="L178" s="316"/>
      <c r="M178" s="316"/>
      <c r="N178" s="316"/>
      <c r="O178" s="316"/>
      <c r="P178" s="317"/>
    </row>
    <row r="179" spans="1:16" ht="15.75" x14ac:dyDescent="0.25">
      <c r="A179" s="369"/>
      <c r="B179" s="370" t="str">
        <f>IF('Smart Application'!A146="Hide","N/a",IF('Smart Application'!H146="","",'Smart Application'!H146))</f>
        <v/>
      </c>
      <c r="C179" s="316"/>
      <c r="D179" s="316"/>
      <c r="E179" s="316" t="s">
        <v>157</v>
      </c>
      <c r="F179" s="316"/>
      <c r="G179" s="316"/>
      <c r="H179" s="316"/>
      <c r="I179" s="316"/>
      <c r="J179" s="316"/>
      <c r="K179" s="316"/>
      <c r="L179" s="316"/>
      <c r="M179" s="316"/>
      <c r="N179" s="316"/>
      <c r="O179" s="316"/>
      <c r="P179" s="317"/>
    </row>
    <row r="180" spans="1:16" ht="15.75" x14ac:dyDescent="0.25">
      <c r="A180" s="369"/>
      <c r="B180" s="370" t="str">
        <f>IF('Smart Application'!A147="Hide","N/a",IF('Smart Application'!H147="","",'Smart Application'!H147))</f>
        <v>N/a</v>
      </c>
      <c r="C180" s="316"/>
      <c r="D180" s="316"/>
      <c r="E180" s="316" t="s">
        <v>133</v>
      </c>
      <c r="F180" s="316"/>
      <c r="G180" s="316"/>
      <c r="H180" s="316"/>
      <c r="I180" s="316"/>
      <c r="J180" s="316"/>
      <c r="K180" s="316"/>
      <c r="L180" s="316"/>
      <c r="M180" s="316"/>
      <c r="N180" s="316"/>
      <c r="O180" s="316"/>
      <c r="P180" s="317"/>
    </row>
    <row r="181" spans="1:16" ht="15.75" x14ac:dyDescent="0.25">
      <c r="A181" s="369"/>
      <c r="B181" s="370" t="str">
        <f>IF('Smart Application'!A148="Hide","N/a",IF('Smart Application'!H148="","",'Smart Application'!H148))</f>
        <v>N/a</v>
      </c>
      <c r="C181" s="316"/>
      <c r="D181" s="316"/>
      <c r="E181" s="316" t="s">
        <v>134</v>
      </c>
      <c r="F181" s="316"/>
      <c r="G181" s="316"/>
      <c r="H181" s="316"/>
      <c r="I181" s="316"/>
      <c r="J181" s="316"/>
      <c r="K181" s="316"/>
      <c r="L181" s="316"/>
      <c r="M181" s="316"/>
      <c r="N181" s="316"/>
      <c r="O181" s="316"/>
      <c r="P181" s="317"/>
    </row>
    <row r="182" spans="1:16" ht="15.75" x14ac:dyDescent="0.25">
      <c r="A182" s="369"/>
      <c r="B182" s="370" t="str">
        <f>IF('Smart Application'!A149="Hide","N/a",IF('Smart Application'!H149="","",'Smart Application'!H149))</f>
        <v>N/a</v>
      </c>
      <c r="C182" s="316"/>
      <c r="D182" s="316"/>
      <c r="E182" s="316" t="s">
        <v>135</v>
      </c>
      <c r="F182" s="316"/>
      <c r="G182" s="316"/>
      <c r="H182" s="316"/>
      <c r="I182" s="316"/>
      <c r="J182" s="316"/>
      <c r="K182" s="316"/>
      <c r="L182" s="316"/>
      <c r="M182" s="316"/>
      <c r="N182" s="316"/>
      <c r="O182" s="316"/>
      <c r="P182" s="317"/>
    </row>
    <row r="183" spans="1:16" ht="15.75" x14ac:dyDescent="0.25">
      <c r="A183" s="369"/>
      <c r="B183" s="370" t="str">
        <f>IF('Smart Application'!A150="Hide","N/a",IF('Smart Application'!H150="","",'Smart Application'!H150))</f>
        <v>N/a</v>
      </c>
      <c r="C183" s="316"/>
      <c r="D183" s="316"/>
      <c r="E183" s="316" t="s">
        <v>136</v>
      </c>
      <c r="F183" s="316"/>
      <c r="G183" s="316"/>
      <c r="H183" s="316"/>
      <c r="I183" s="316"/>
      <c r="J183" s="316"/>
      <c r="K183" s="316"/>
      <c r="L183" s="316"/>
      <c r="M183" s="316"/>
      <c r="N183" s="316"/>
      <c r="O183" s="316"/>
      <c r="P183" s="317"/>
    </row>
    <row r="184" spans="1:16" ht="15.75" x14ac:dyDescent="0.25">
      <c r="A184" s="369"/>
      <c r="B184" s="370">
        <f>IF('Smart Application'!A151="Hide","N/a",IF('Smart Application'!H151="","",'Smart Application'!H151))</f>
        <v>0</v>
      </c>
      <c r="C184" s="316"/>
      <c r="D184" s="316" t="s">
        <v>847</v>
      </c>
      <c r="E184" s="316"/>
      <c r="F184" s="316"/>
      <c r="G184" s="316"/>
      <c r="H184" s="316"/>
      <c r="I184" s="316"/>
      <c r="J184" s="316"/>
      <c r="K184" s="316"/>
      <c r="L184" s="316"/>
      <c r="M184" s="316"/>
      <c r="N184" s="316"/>
      <c r="O184" s="316"/>
      <c r="P184" s="317"/>
    </row>
    <row r="185" spans="1:16" ht="15.75" x14ac:dyDescent="0.25">
      <c r="A185" s="369"/>
      <c r="B185" s="370" t="str">
        <f>IF('Smart Application'!A152="Hide","N/a",IF('Smart Application'!H152="","",'Smart Application'!H152))</f>
        <v/>
      </c>
      <c r="C185" s="316"/>
      <c r="D185" s="316"/>
      <c r="E185" s="316" t="s">
        <v>158</v>
      </c>
      <c r="F185" s="316"/>
      <c r="G185" s="316"/>
      <c r="H185" s="316"/>
      <c r="I185" s="316"/>
      <c r="J185" s="316"/>
      <c r="K185" s="316"/>
      <c r="L185" s="316"/>
      <c r="M185" s="316"/>
      <c r="N185" s="316"/>
      <c r="O185" s="316"/>
      <c r="P185" s="317"/>
    </row>
    <row r="186" spans="1:16" ht="15.75" x14ac:dyDescent="0.25">
      <c r="A186" s="369"/>
      <c r="B186" s="370" t="str">
        <f>IF('Smart Application'!A153="Hide","N/a",IF('Smart Application'!H153="","",'Smart Application'!H153))</f>
        <v/>
      </c>
      <c r="C186" s="316"/>
      <c r="D186" s="316"/>
      <c r="E186" s="316" t="s">
        <v>159</v>
      </c>
      <c r="F186" s="316"/>
      <c r="G186" s="316"/>
      <c r="H186" s="316"/>
      <c r="I186" s="316"/>
      <c r="J186" s="316"/>
      <c r="K186" s="316"/>
      <c r="L186" s="316"/>
      <c r="M186" s="316"/>
      <c r="N186" s="316"/>
      <c r="O186" s="316"/>
      <c r="P186" s="317"/>
    </row>
    <row r="187" spans="1:16" ht="15.75" x14ac:dyDescent="0.25">
      <c r="A187" s="369"/>
      <c r="B187" s="370" t="str">
        <f>IF('Smart Application'!A154="Hide","N/a",IF('Smart Application'!H154="","",'Smart Application'!H154))</f>
        <v/>
      </c>
      <c r="C187" s="316"/>
      <c r="D187" s="316"/>
      <c r="E187" s="316" t="s">
        <v>118</v>
      </c>
      <c r="F187" s="316"/>
      <c r="G187" s="316"/>
      <c r="H187" s="316"/>
      <c r="I187" s="316"/>
      <c r="J187" s="316"/>
      <c r="K187" s="316"/>
      <c r="L187" s="316"/>
      <c r="M187" s="316"/>
      <c r="N187" s="316"/>
      <c r="O187" s="316"/>
      <c r="P187" s="317"/>
    </row>
    <row r="188" spans="1:16" ht="15.75" x14ac:dyDescent="0.25">
      <c r="A188" s="369"/>
      <c r="B188" s="370" t="str">
        <f>IF('Smart Application'!A155="Hide","N/a",IF('Smart Application'!H155="","",'Smart Application'!H155))</f>
        <v/>
      </c>
      <c r="C188" s="316"/>
      <c r="D188" s="316"/>
      <c r="E188" s="316" t="s">
        <v>160</v>
      </c>
      <c r="F188" s="316"/>
      <c r="G188" s="316"/>
      <c r="H188" s="316"/>
      <c r="I188" s="316"/>
      <c r="J188" s="316"/>
      <c r="K188" s="316"/>
      <c r="L188" s="316"/>
      <c r="M188" s="316"/>
      <c r="N188" s="316"/>
      <c r="O188" s="316"/>
      <c r="P188" s="317"/>
    </row>
    <row r="189" spans="1:16" ht="31.5" customHeight="1" x14ac:dyDescent="0.25">
      <c r="A189" s="369"/>
      <c r="B189" s="370" t="str">
        <f>IF('Smart Application'!A156="Hide","N/a",IF('Smart Application'!H156="","",'Smart Application'!H156))</f>
        <v/>
      </c>
      <c r="C189" s="316"/>
      <c r="D189" s="558" t="s">
        <v>805</v>
      </c>
      <c r="E189" s="558"/>
      <c r="F189" s="558"/>
      <c r="G189" s="558"/>
      <c r="H189" s="558"/>
      <c r="I189" s="558"/>
      <c r="J189" s="558"/>
      <c r="K189" s="558"/>
      <c r="L189" s="558"/>
      <c r="M189" s="558"/>
      <c r="N189" s="558"/>
      <c r="O189" s="558"/>
      <c r="P189" s="558"/>
    </row>
    <row r="190" spans="1:16" ht="31.5" customHeight="1" x14ac:dyDescent="0.25">
      <c r="A190" s="369"/>
      <c r="B190" s="370" t="str">
        <f>IF('Smart Application'!A157="Hide","N/a",IF('Smart Application'!H157="","",'Smart Application'!H157))</f>
        <v/>
      </c>
      <c r="C190" s="316"/>
      <c r="D190" s="316"/>
      <c r="E190" s="558" t="s">
        <v>806</v>
      </c>
      <c r="F190" s="558"/>
      <c r="G190" s="558"/>
      <c r="H190" s="558"/>
      <c r="I190" s="558"/>
      <c r="J190" s="558"/>
      <c r="K190" s="558"/>
      <c r="L190" s="558"/>
      <c r="M190" s="558"/>
      <c r="N190" s="558"/>
      <c r="O190" s="558"/>
      <c r="P190" s="558"/>
    </row>
    <row r="191" spans="1:16" ht="16.5" thickBot="1" x14ac:dyDescent="0.3">
      <c r="A191" s="369"/>
      <c r="B191" s="369"/>
      <c r="C191" s="316"/>
      <c r="D191" s="316"/>
      <c r="E191" s="316"/>
      <c r="F191" s="316"/>
      <c r="G191" s="316"/>
      <c r="H191" s="316"/>
      <c r="I191" s="316"/>
      <c r="J191" s="316"/>
      <c r="K191" s="316"/>
      <c r="L191" s="316"/>
      <c r="M191" s="316"/>
      <c r="N191" s="316"/>
      <c r="O191" s="316"/>
      <c r="P191" s="317"/>
    </row>
    <row r="192" spans="1:16" ht="16.5" thickBot="1" x14ac:dyDescent="0.3">
      <c r="A192" s="348"/>
      <c r="B192" s="349"/>
      <c r="C192" s="350" t="s">
        <v>219</v>
      </c>
      <c r="D192" s="351"/>
      <c r="E192" s="351"/>
      <c r="F192" s="351"/>
      <c r="G192" s="351"/>
      <c r="H192" s="351"/>
      <c r="I192" s="351"/>
      <c r="J192" s="351"/>
      <c r="K192" s="351"/>
      <c r="L192" s="351"/>
      <c r="M192" s="351"/>
      <c r="N192" s="351"/>
      <c r="O192" s="351"/>
      <c r="P192" s="352"/>
    </row>
    <row r="193" spans="1:16" ht="30" customHeight="1" x14ac:dyDescent="0.25">
      <c r="A193" s="369"/>
      <c r="B193" s="384" t="str">
        <f>IF('Smart Application'!A160="Show",'Smart Application'!H160,"$1MM per Occurrence/$2MM Aggregate")</f>
        <v>$1MM per Occurrence/$2MM Aggregate</v>
      </c>
      <c r="C193" s="316"/>
      <c r="D193" s="554" t="str">
        <f>IF('Smart Application'!A160="Show","GL Limit - Be advised that the $2MM/$4MM option is subject to Underwriter review and may not be able for all associations based on their characteristics. Be sure to review your quote to confirm the limit Distinguished can offer prior to binding.","General Liability Limit")</f>
        <v>General Liability Limit</v>
      </c>
      <c r="E193" s="554"/>
      <c r="F193" s="554"/>
      <c r="G193" s="554"/>
      <c r="H193" s="554"/>
      <c r="I193" s="554"/>
      <c r="J193" s="554"/>
      <c r="K193" s="554"/>
      <c r="L193" s="554"/>
      <c r="M193" s="554"/>
      <c r="N193" s="554"/>
      <c r="O193" s="554"/>
      <c r="P193" s="554"/>
    </row>
    <row r="194" spans="1:16" ht="15.75" x14ac:dyDescent="0.25">
      <c r="A194" s="369"/>
      <c r="B194" s="369"/>
      <c r="C194" s="316"/>
      <c r="D194" s="316"/>
      <c r="E194" s="316" t="s">
        <v>212</v>
      </c>
      <c r="F194" s="385"/>
      <c r="G194" s="385"/>
      <c r="H194" s="385"/>
      <c r="I194" s="385"/>
      <c r="J194" s="385"/>
      <c r="K194" s="385"/>
      <c r="L194" s="385"/>
      <c r="M194" s="385"/>
      <c r="N194" s="385"/>
      <c r="O194" s="385"/>
      <c r="P194" s="386"/>
    </row>
    <row r="195" spans="1:16" ht="15.75" x14ac:dyDescent="0.25">
      <c r="A195" s="369"/>
      <c r="B195" s="369"/>
      <c r="C195" s="316"/>
      <c r="D195" s="316" t="s">
        <v>214</v>
      </c>
      <c r="E195" s="316"/>
      <c r="F195" s="316"/>
      <c r="G195" s="316"/>
      <c r="H195" s="316"/>
      <c r="I195" s="316"/>
      <c r="J195" s="316"/>
      <c r="K195" s="316"/>
      <c r="L195" s="316"/>
      <c r="M195" s="316"/>
      <c r="N195" s="316"/>
      <c r="O195" s="316"/>
      <c r="P195" s="317"/>
    </row>
    <row r="196" spans="1:16" ht="15.75" x14ac:dyDescent="0.25">
      <c r="A196" s="369"/>
      <c r="B196" s="369"/>
      <c r="C196" s="316"/>
      <c r="D196" s="316"/>
      <c r="E196" s="387" t="s">
        <v>213</v>
      </c>
      <c r="F196" s="388"/>
      <c r="G196" s="388"/>
      <c r="H196" s="388"/>
      <c r="I196" s="388"/>
      <c r="J196" s="388"/>
      <c r="K196" s="388"/>
      <c r="L196" s="388"/>
      <c r="M196" s="388"/>
      <c r="N196" s="388"/>
      <c r="O196" s="388"/>
      <c r="P196" s="389"/>
    </row>
    <row r="197" spans="1:16" ht="15.75" x14ac:dyDescent="0.25">
      <c r="A197" s="369"/>
      <c r="B197" s="370" t="str">
        <f>IF('Smart Application'!A165="Hide","N/a",IF('Smart Application'!H165="","",'Smart Application'!H165))</f>
        <v/>
      </c>
      <c r="C197" s="316"/>
      <c r="D197" s="387" t="s">
        <v>216</v>
      </c>
      <c r="E197" s="316"/>
      <c r="F197" s="388"/>
      <c r="G197" s="388"/>
      <c r="H197" s="388"/>
      <c r="I197" s="388"/>
      <c r="J197" s="388"/>
      <c r="K197" s="388"/>
      <c r="L197" s="388"/>
      <c r="M197" s="388"/>
      <c r="N197" s="388"/>
      <c r="O197" s="388"/>
      <c r="P197" s="389"/>
    </row>
    <row r="198" spans="1:16" ht="30" customHeight="1" x14ac:dyDescent="0.25">
      <c r="A198" s="369"/>
      <c r="B198" s="369"/>
      <c r="C198" s="316"/>
      <c r="D198" s="390"/>
      <c r="E198" s="558" t="s">
        <v>215</v>
      </c>
      <c r="F198" s="558"/>
      <c r="G198" s="558"/>
      <c r="H198" s="558"/>
      <c r="I198" s="558"/>
      <c r="J198" s="558"/>
      <c r="K198" s="558"/>
      <c r="L198" s="558"/>
      <c r="M198" s="558"/>
      <c r="N198" s="558"/>
      <c r="O198" s="558"/>
      <c r="P198" s="558"/>
    </row>
    <row r="199" spans="1:16" ht="15.75" x14ac:dyDescent="0.25">
      <c r="A199" s="369"/>
      <c r="B199" s="370" t="str">
        <f>IF('Smart Application'!A167="Hide","N/a",IF('Smart Application'!H167="","",'Smart Application'!H167))</f>
        <v>N/a</v>
      </c>
      <c r="C199" s="316"/>
      <c r="D199" s="387" t="s">
        <v>415</v>
      </c>
      <c r="E199" s="387"/>
      <c r="F199" s="388"/>
      <c r="G199" s="388"/>
      <c r="H199" s="388"/>
      <c r="I199" s="388"/>
      <c r="J199" s="388"/>
      <c r="K199" s="388"/>
      <c r="L199" s="388"/>
      <c r="M199" s="388"/>
      <c r="N199" s="388"/>
      <c r="O199" s="388"/>
      <c r="P199" s="389"/>
    </row>
    <row r="200" spans="1:16" ht="15.75" x14ac:dyDescent="0.25">
      <c r="A200" s="369"/>
      <c r="B200" s="370" t="str">
        <f>IF('Smart Application'!A168="Hide","N/a",IF('Smart Application'!H168="","",'Smart Application'!H168))</f>
        <v>N/a</v>
      </c>
      <c r="C200" s="316"/>
      <c r="D200" s="390"/>
      <c r="E200" s="387" t="s">
        <v>218</v>
      </c>
      <c r="F200" s="388"/>
      <c r="G200" s="388"/>
      <c r="H200" s="388"/>
      <c r="I200" s="388"/>
      <c r="J200" s="388"/>
      <c r="K200" s="388"/>
      <c r="L200" s="388"/>
      <c r="M200" s="388"/>
      <c r="N200" s="388"/>
      <c r="O200" s="388"/>
      <c r="P200" s="389"/>
    </row>
    <row r="201" spans="1:16" ht="16.5" thickBot="1" x14ac:dyDescent="0.3">
      <c r="A201" s="369"/>
      <c r="B201" s="369"/>
      <c r="C201" s="316"/>
      <c r="D201" s="390"/>
      <c r="E201" s="388"/>
      <c r="F201" s="388"/>
      <c r="G201" s="388"/>
      <c r="H201" s="388"/>
      <c r="I201" s="388"/>
      <c r="J201" s="388"/>
      <c r="K201" s="388"/>
      <c r="L201" s="388"/>
      <c r="M201" s="388"/>
      <c r="N201" s="388"/>
      <c r="O201" s="388"/>
      <c r="P201" s="389"/>
    </row>
    <row r="202" spans="1:16" ht="16.5" thickBot="1" x14ac:dyDescent="0.3">
      <c r="A202" s="348"/>
      <c r="B202" s="349"/>
      <c r="C202" s="350" t="s">
        <v>282</v>
      </c>
      <c r="D202" s="351"/>
      <c r="E202" s="351"/>
      <c r="F202" s="351"/>
      <c r="G202" s="351"/>
      <c r="H202" s="351"/>
      <c r="I202" s="351"/>
      <c r="J202" s="351"/>
      <c r="K202" s="351"/>
      <c r="L202" s="351"/>
      <c r="M202" s="351"/>
      <c r="N202" s="351"/>
      <c r="O202" s="351"/>
      <c r="P202" s="352"/>
    </row>
    <row r="203" spans="1:16" ht="15.75" x14ac:dyDescent="0.25">
      <c r="A203" s="369"/>
      <c r="B203" s="382"/>
      <c r="C203" s="371" t="s">
        <v>807</v>
      </c>
      <c r="D203" s="316"/>
      <c r="E203" s="316"/>
      <c r="F203" s="316"/>
      <c r="G203" s="316"/>
      <c r="H203" s="316"/>
      <c r="I203" s="316"/>
      <c r="J203" s="316"/>
      <c r="K203" s="316"/>
      <c r="L203" s="316"/>
      <c r="M203" s="316"/>
      <c r="N203" s="316"/>
      <c r="O203" s="316"/>
      <c r="P203" s="317"/>
    </row>
    <row r="204" spans="1:16" ht="15.75" x14ac:dyDescent="0.25">
      <c r="A204" s="369"/>
      <c r="B204" s="382"/>
      <c r="C204" s="371"/>
      <c r="D204" s="316" t="s">
        <v>487</v>
      </c>
      <c r="E204" s="316"/>
      <c r="F204" s="316"/>
      <c r="G204" s="316"/>
      <c r="H204" s="316"/>
      <c r="I204" s="316"/>
      <c r="J204" s="316"/>
      <c r="K204" s="316"/>
      <c r="L204" s="316"/>
      <c r="M204" s="316"/>
      <c r="N204" s="316"/>
      <c r="O204" s="316"/>
      <c r="P204" s="317"/>
    </row>
    <row r="205" spans="1:16" ht="15.75" x14ac:dyDescent="0.25">
      <c r="A205" s="369"/>
      <c r="B205" s="382"/>
      <c r="C205" s="316"/>
      <c r="D205" s="371"/>
      <c r="E205" s="316" t="s">
        <v>166</v>
      </c>
      <c r="F205" s="316"/>
      <c r="G205" s="316"/>
      <c r="H205" s="316"/>
      <c r="I205" s="316"/>
      <c r="J205" s="316"/>
      <c r="K205" s="316"/>
      <c r="L205" s="316"/>
      <c r="M205" s="316"/>
      <c r="N205" s="316"/>
      <c r="O205" s="316"/>
      <c r="P205" s="317"/>
    </row>
    <row r="206" spans="1:16" ht="15.75" x14ac:dyDescent="0.25">
      <c r="A206" s="369"/>
      <c r="B206" s="382"/>
      <c r="C206" s="316"/>
      <c r="D206" s="316"/>
      <c r="E206" s="316"/>
      <c r="F206" s="316" t="s">
        <v>167</v>
      </c>
      <c r="G206" s="316"/>
      <c r="H206" s="316"/>
      <c r="I206" s="316"/>
      <c r="J206" s="316"/>
      <c r="K206" s="316"/>
      <c r="L206" s="316"/>
      <c r="M206" s="316"/>
      <c r="N206" s="316"/>
      <c r="O206" s="316"/>
      <c r="P206" s="317"/>
    </row>
    <row r="207" spans="1:16" ht="15.75" x14ac:dyDescent="0.25">
      <c r="A207" s="369"/>
      <c r="B207" s="382"/>
      <c r="C207" s="316"/>
      <c r="D207" s="316"/>
      <c r="E207" s="316" t="s">
        <v>168</v>
      </c>
      <c r="F207" s="316"/>
      <c r="G207" s="316"/>
      <c r="H207" s="316"/>
      <c r="I207" s="316"/>
      <c r="J207" s="316"/>
      <c r="K207" s="316"/>
      <c r="L207" s="316"/>
      <c r="M207" s="316"/>
      <c r="N207" s="316"/>
      <c r="O207" s="316"/>
      <c r="P207" s="317"/>
    </row>
    <row r="208" spans="1:16" ht="15.75" x14ac:dyDescent="0.25">
      <c r="A208" s="369"/>
      <c r="B208" s="382"/>
      <c r="C208" s="316"/>
      <c r="D208" s="316"/>
      <c r="E208" s="316"/>
      <c r="F208" s="316" t="s">
        <v>169</v>
      </c>
      <c r="G208" s="316"/>
      <c r="H208" s="316"/>
      <c r="I208" s="316"/>
      <c r="J208" s="316"/>
      <c r="K208" s="316"/>
      <c r="L208" s="316"/>
      <c r="M208" s="316"/>
      <c r="N208" s="316"/>
      <c r="O208" s="316"/>
      <c r="P208" s="317"/>
    </row>
    <row r="209" spans="1:16" ht="15.75" x14ac:dyDescent="0.25">
      <c r="A209" s="369"/>
      <c r="B209" s="382"/>
      <c r="C209" s="316"/>
      <c r="D209" s="316"/>
      <c r="E209" s="316" t="s">
        <v>7</v>
      </c>
      <c r="F209" s="316"/>
      <c r="G209" s="316"/>
      <c r="H209" s="316"/>
      <c r="I209" s="316"/>
      <c r="J209" s="316"/>
      <c r="K209" s="316"/>
      <c r="L209" s="316"/>
      <c r="M209" s="316"/>
      <c r="N209" s="316"/>
      <c r="O209" s="316"/>
      <c r="P209" s="317"/>
    </row>
    <row r="210" spans="1:16" ht="15.75" x14ac:dyDescent="0.25">
      <c r="A210" s="369"/>
      <c r="B210" s="382"/>
      <c r="C210" s="316"/>
      <c r="D210" s="316"/>
      <c r="E210" s="316"/>
      <c r="F210" s="316" t="s">
        <v>8</v>
      </c>
      <c r="G210" s="316"/>
      <c r="H210" s="316"/>
      <c r="I210" s="316"/>
      <c r="J210" s="316"/>
      <c r="K210" s="316"/>
      <c r="L210" s="316"/>
      <c r="M210" s="316"/>
      <c r="N210" s="316"/>
      <c r="O210" s="316"/>
      <c r="P210" s="317"/>
    </row>
    <row r="211" spans="1:16" ht="15" customHeight="1" x14ac:dyDescent="0.25">
      <c r="A211" s="369"/>
      <c r="B211" s="382"/>
      <c r="C211" s="316"/>
      <c r="D211" s="316"/>
      <c r="E211" s="316"/>
      <c r="F211" s="556" t="s">
        <v>9</v>
      </c>
      <c r="G211" s="556"/>
      <c r="H211" s="556"/>
      <c r="I211" s="556"/>
      <c r="J211" s="556"/>
      <c r="K211" s="556"/>
      <c r="L211" s="556"/>
      <c r="M211" s="556"/>
      <c r="N211" s="556"/>
      <c r="O211" s="556"/>
      <c r="P211" s="556"/>
    </row>
    <row r="212" spans="1:16" ht="15.75" x14ac:dyDescent="0.25">
      <c r="A212" s="369"/>
      <c r="B212" s="382"/>
      <c r="C212" s="316"/>
      <c r="D212" s="316"/>
      <c r="E212" s="316"/>
      <c r="F212" s="316" t="s">
        <v>10</v>
      </c>
      <c r="G212" s="316"/>
      <c r="H212" s="316"/>
      <c r="I212" s="316"/>
      <c r="J212" s="316"/>
      <c r="K212" s="316"/>
      <c r="L212" s="316"/>
      <c r="M212" s="316"/>
      <c r="N212" s="316"/>
      <c r="O212" s="316"/>
      <c r="P212" s="317"/>
    </row>
    <row r="213" spans="1:16" ht="15.75" x14ac:dyDescent="0.25">
      <c r="A213" s="369"/>
      <c r="B213" s="382"/>
      <c r="C213" s="316"/>
      <c r="D213" s="316"/>
      <c r="E213" s="316"/>
      <c r="F213" s="316" t="s">
        <v>11</v>
      </c>
      <c r="G213" s="316"/>
      <c r="H213" s="316"/>
      <c r="I213" s="316"/>
      <c r="J213" s="316"/>
      <c r="K213" s="316"/>
      <c r="L213" s="316"/>
      <c r="M213" s="316"/>
      <c r="N213" s="316"/>
      <c r="O213" s="316"/>
      <c r="P213" s="317"/>
    </row>
    <row r="214" spans="1:16" ht="15.75" x14ac:dyDescent="0.25">
      <c r="A214" s="369"/>
      <c r="B214" s="382"/>
      <c r="C214" s="316"/>
      <c r="D214" s="316"/>
      <c r="E214" s="316" t="s">
        <v>12</v>
      </c>
      <c r="F214" s="316"/>
      <c r="G214" s="316"/>
      <c r="H214" s="316"/>
      <c r="I214" s="316"/>
      <c r="J214" s="316"/>
      <c r="K214" s="316"/>
      <c r="L214" s="316"/>
      <c r="M214" s="316"/>
      <c r="N214" s="316"/>
      <c r="O214" s="316"/>
      <c r="P214" s="317"/>
    </row>
    <row r="215" spans="1:16" ht="15.75" x14ac:dyDescent="0.25">
      <c r="A215" s="369"/>
      <c r="B215" s="382"/>
      <c r="C215" s="316"/>
      <c r="D215" s="316"/>
      <c r="E215" s="316"/>
      <c r="F215" s="316" t="s">
        <v>13</v>
      </c>
      <c r="G215" s="316"/>
      <c r="H215" s="316"/>
      <c r="I215" s="316"/>
      <c r="J215" s="316"/>
      <c r="K215" s="316"/>
      <c r="L215" s="316"/>
      <c r="M215" s="316"/>
      <c r="N215" s="316"/>
      <c r="O215" s="316"/>
      <c r="P215" s="317"/>
    </row>
    <row r="216" spans="1:16" ht="15" customHeight="1" x14ac:dyDescent="0.25">
      <c r="A216" s="369"/>
      <c r="B216" s="382"/>
      <c r="C216" s="316"/>
      <c r="D216" s="316"/>
      <c r="E216" s="316"/>
      <c r="F216" s="558" t="s">
        <v>9</v>
      </c>
      <c r="G216" s="558"/>
      <c r="H216" s="558"/>
      <c r="I216" s="558"/>
      <c r="J216" s="558"/>
      <c r="K216" s="558"/>
      <c r="L216" s="558"/>
      <c r="M216" s="558"/>
      <c r="N216" s="558"/>
      <c r="O216" s="558"/>
      <c r="P216" s="558"/>
    </row>
    <row r="217" spans="1:16" ht="15.75" x14ac:dyDescent="0.25">
      <c r="A217" s="369"/>
      <c r="B217" s="382"/>
      <c r="C217" s="316"/>
      <c r="D217" s="316"/>
      <c r="E217" s="316"/>
      <c r="F217" s="316" t="s">
        <v>14</v>
      </c>
      <c r="G217" s="316"/>
      <c r="H217" s="316"/>
      <c r="I217" s="316"/>
      <c r="J217" s="316"/>
      <c r="K217" s="316"/>
      <c r="L217" s="316"/>
      <c r="M217" s="316"/>
      <c r="N217" s="316"/>
      <c r="O217" s="316"/>
      <c r="P217" s="317"/>
    </row>
    <row r="218" spans="1:16" ht="15.75" x14ac:dyDescent="0.25">
      <c r="A218" s="369"/>
      <c r="B218" s="382"/>
      <c r="C218" s="316"/>
      <c r="D218" s="316"/>
      <c r="E218" s="316"/>
      <c r="F218" s="316" t="s">
        <v>15</v>
      </c>
      <c r="G218" s="316"/>
      <c r="H218" s="316"/>
      <c r="I218" s="316"/>
      <c r="J218" s="316"/>
      <c r="K218" s="316"/>
      <c r="L218" s="316"/>
      <c r="M218" s="316"/>
      <c r="N218" s="316"/>
      <c r="O218" s="316"/>
      <c r="P218" s="317"/>
    </row>
    <row r="219" spans="1:16" ht="15.75" x14ac:dyDescent="0.25">
      <c r="A219" s="369"/>
      <c r="B219" s="382"/>
      <c r="C219" s="316"/>
      <c r="D219" s="316"/>
      <c r="E219" s="316" t="s">
        <v>16</v>
      </c>
      <c r="F219" s="316"/>
      <c r="G219" s="316"/>
      <c r="H219" s="316"/>
      <c r="I219" s="316"/>
      <c r="J219" s="316"/>
      <c r="K219" s="316"/>
      <c r="L219" s="316"/>
      <c r="M219" s="316"/>
      <c r="N219" s="316"/>
      <c r="O219" s="316"/>
      <c r="P219" s="317"/>
    </row>
    <row r="220" spans="1:16" ht="15.75" x14ac:dyDescent="0.25">
      <c r="A220" s="369"/>
      <c r="B220" s="382"/>
      <c r="C220" s="316"/>
      <c r="D220" s="316"/>
      <c r="E220" s="316"/>
      <c r="F220" s="316" t="s">
        <v>13</v>
      </c>
      <c r="G220" s="316"/>
      <c r="H220" s="316"/>
      <c r="I220" s="316"/>
      <c r="J220" s="316"/>
      <c r="K220" s="316"/>
      <c r="L220" s="316"/>
      <c r="M220" s="316"/>
      <c r="N220" s="316"/>
      <c r="O220" s="316"/>
      <c r="P220" s="317"/>
    </row>
    <row r="221" spans="1:16" ht="15" customHeight="1" x14ac:dyDescent="0.25">
      <c r="A221" s="369"/>
      <c r="B221" s="382"/>
      <c r="C221" s="316"/>
      <c r="D221" s="316"/>
      <c r="E221" s="316"/>
      <c r="F221" s="558" t="s">
        <v>9</v>
      </c>
      <c r="G221" s="558"/>
      <c r="H221" s="558"/>
      <c r="I221" s="558"/>
      <c r="J221" s="558"/>
      <c r="K221" s="558"/>
      <c r="L221" s="558"/>
      <c r="M221" s="558"/>
      <c r="N221" s="558"/>
      <c r="O221" s="558"/>
      <c r="P221" s="558"/>
    </row>
    <row r="222" spans="1:16" ht="15.75" x14ac:dyDescent="0.25">
      <c r="A222" s="369"/>
      <c r="B222" s="382"/>
      <c r="C222" s="316"/>
      <c r="D222" s="316"/>
      <c r="E222" s="316"/>
      <c r="F222" s="316" t="s">
        <v>17</v>
      </c>
      <c r="G222" s="316"/>
      <c r="H222" s="316"/>
      <c r="I222" s="316"/>
      <c r="J222" s="316"/>
      <c r="K222" s="316"/>
      <c r="L222" s="316"/>
      <c r="M222" s="316"/>
      <c r="N222" s="316"/>
      <c r="O222" s="316"/>
      <c r="P222" s="317"/>
    </row>
    <row r="223" spans="1:16" ht="15.75" x14ac:dyDescent="0.25">
      <c r="A223" s="369"/>
      <c r="B223" s="382"/>
      <c r="C223" s="316"/>
      <c r="D223" s="316"/>
      <c r="E223" s="316"/>
      <c r="F223" s="280" t="s">
        <v>18</v>
      </c>
      <c r="G223" s="316"/>
      <c r="H223" s="316"/>
      <c r="I223" s="316"/>
      <c r="J223" s="316"/>
      <c r="K223" s="316"/>
      <c r="L223" s="316"/>
      <c r="M223" s="316"/>
      <c r="N223" s="316"/>
      <c r="O223" s="316"/>
      <c r="P223" s="317"/>
    </row>
    <row r="224" spans="1:16" ht="15.75" x14ac:dyDescent="0.25">
      <c r="A224" s="369"/>
      <c r="B224" s="382"/>
      <c r="C224" s="316"/>
      <c r="D224" s="316"/>
      <c r="E224" s="316"/>
      <c r="F224" s="316" t="s">
        <v>15</v>
      </c>
      <c r="G224" s="316"/>
      <c r="H224" s="316"/>
      <c r="I224" s="316"/>
      <c r="J224" s="316"/>
      <c r="K224" s="316"/>
      <c r="L224" s="316"/>
      <c r="M224" s="316"/>
      <c r="N224" s="316"/>
      <c r="O224" s="316"/>
      <c r="P224" s="317"/>
    </row>
    <row r="225" spans="1:16" ht="15.75" x14ac:dyDescent="0.25">
      <c r="A225" s="369"/>
      <c r="B225" s="382"/>
      <c r="C225" s="316"/>
      <c r="D225" s="316" t="s">
        <v>416</v>
      </c>
      <c r="E225" s="316"/>
      <c r="F225" s="316"/>
      <c r="G225" s="316"/>
      <c r="H225" s="316"/>
      <c r="I225" s="316"/>
      <c r="J225" s="316"/>
      <c r="K225" s="316"/>
      <c r="L225" s="316"/>
      <c r="M225" s="316"/>
      <c r="N225" s="316"/>
      <c r="O225" s="316"/>
      <c r="P225" s="317"/>
    </row>
    <row r="226" spans="1:16" ht="15.75" x14ac:dyDescent="0.25">
      <c r="A226" s="377"/>
      <c r="B226" s="391"/>
      <c r="C226" s="317"/>
      <c r="D226" s="317"/>
      <c r="E226" s="317" t="s">
        <v>417</v>
      </c>
      <c r="F226" s="317"/>
      <c r="G226" s="317"/>
      <c r="H226" s="317"/>
      <c r="I226" s="317"/>
      <c r="J226" s="317"/>
      <c r="K226" s="317"/>
      <c r="L226" s="317"/>
      <c r="M226" s="317"/>
      <c r="N226" s="317"/>
      <c r="O226" s="317"/>
      <c r="P226" s="317"/>
    </row>
    <row r="227" spans="1:16" ht="15.75" x14ac:dyDescent="0.25">
      <c r="A227" s="377"/>
      <c r="B227" s="391"/>
      <c r="C227" s="317"/>
      <c r="D227" s="317"/>
      <c r="E227" s="317"/>
      <c r="F227" s="317" t="s">
        <v>796</v>
      </c>
      <c r="G227" s="317"/>
      <c r="H227" s="317"/>
      <c r="I227" s="317"/>
      <c r="J227" s="317"/>
      <c r="K227" s="317"/>
      <c r="L227" s="317"/>
      <c r="M227" s="317"/>
      <c r="N227" s="317"/>
      <c r="O227" s="317"/>
      <c r="P227" s="317"/>
    </row>
    <row r="228" spans="1:16" ht="15.75" x14ac:dyDescent="0.25">
      <c r="A228" s="377"/>
      <c r="B228" s="391"/>
      <c r="C228" s="317"/>
      <c r="D228" s="317"/>
      <c r="E228" s="317"/>
      <c r="F228" s="317"/>
      <c r="G228" s="317" t="s">
        <v>419</v>
      </c>
      <c r="H228" s="317"/>
      <c r="I228" s="317"/>
      <c r="J228" s="317"/>
      <c r="K228" s="317"/>
      <c r="L228" s="317"/>
      <c r="M228" s="317"/>
      <c r="N228" s="317"/>
      <c r="O228" s="317"/>
      <c r="P228" s="317"/>
    </row>
    <row r="229" spans="1:16" ht="16.5" thickBot="1" x14ac:dyDescent="0.3">
      <c r="A229" s="377"/>
      <c r="B229" s="391"/>
      <c r="C229" s="317"/>
      <c r="D229" s="317"/>
      <c r="E229" s="317"/>
      <c r="F229" s="317" t="s">
        <v>420</v>
      </c>
      <c r="G229" s="317"/>
      <c r="H229" s="317"/>
      <c r="I229" s="317"/>
      <c r="J229" s="317"/>
      <c r="K229" s="317"/>
      <c r="L229" s="317"/>
      <c r="M229" s="317"/>
      <c r="N229" s="317"/>
      <c r="O229" s="317"/>
      <c r="P229" s="317"/>
    </row>
    <row r="230" spans="1:16" ht="15" customHeight="1" thickBot="1" x14ac:dyDescent="0.3">
      <c r="A230" s="392"/>
      <c r="B230" s="393" t="str">
        <f>IF('Smart Application'!A198="Hide","N/a",IF('Smart Application'!H198="","",'Smart Application'!H198))</f>
        <v/>
      </c>
      <c r="C230" s="551" t="s">
        <v>184</v>
      </c>
      <c r="D230" s="552"/>
      <c r="E230" s="552"/>
      <c r="F230" s="552"/>
      <c r="G230" s="552"/>
      <c r="H230" s="552"/>
      <c r="I230" s="552"/>
      <c r="J230" s="552"/>
      <c r="K230" s="552"/>
      <c r="L230" s="552"/>
      <c r="M230" s="552"/>
      <c r="N230" s="552"/>
      <c r="O230" s="552"/>
      <c r="P230" s="553"/>
    </row>
    <row r="231" spans="1:16" ht="15.75" x14ac:dyDescent="0.25">
      <c r="A231" s="316"/>
      <c r="B231" s="382"/>
      <c r="C231" s="316"/>
      <c r="D231" s="316"/>
      <c r="E231" s="316"/>
      <c r="F231" s="316"/>
      <c r="G231" s="316"/>
      <c r="H231" s="316"/>
      <c r="I231" s="316"/>
      <c r="J231" s="316"/>
      <c r="K231" s="316"/>
      <c r="L231" s="316"/>
      <c r="M231" s="316"/>
      <c r="N231" s="316"/>
      <c r="O231" s="316"/>
      <c r="P231" s="317"/>
    </row>
    <row r="232" spans="1:16" ht="15.75" x14ac:dyDescent="0.25">
      <c r="A232" s="394"/>
      <c r="B232" s="354"/>
      <c r="C232" s="395" t="s">
        <v>388</v>
      </c>
      <c r="D232" s="316"/>
      <c r="E232" s="396"/>
      <c r="F232" s="396"/>
      <c r="G232" s="396"/>
      <c r="H232" s="396"/>
      <c r="I232" s="396"/>
      <c r="J232" s="396"/>
      <c r="K232" s="396"/>
      <c r="L232" s="396"/>
      <c r="M232" s="396"/>
      <c r="N232" s="396"/>
      <c r="O232" s="396"/>
      <c r="P232" s="396"/>
    </row>
    <row r="233" spans="1:16" ht="15.75" x14ac:dyDescent="0.25">
      <c r="A233" s="394"/>
      <c r="B233" s="370" t="str">
        <f>IF('Smart Application'!A201="Hide","N/a",IF('Smart Application'!H201="","",'Smart Application'!H201))</f>
        <v>N/a</v>
      </c>
      <c r="C233" s="316"/>
      <c r="D233" s="316" t="s">
        <v>112</v>
      </c>
      <c r="E233" s="397"/>
      <c r="F233" s="397"/>
      <c r="G233" s="397"/>
      <c r="H233" s="397"/>
      <c r="I233" s="397"/>
      <c r="J233" s="397"/>
      <c r="K233" s="397"/>
      <c r="L233" s="397"/>
      <c r="M233" s="397"/>
      <c r="N233" s="397"/>
      <c r="O233" s="397"/>
      <c r="P233" s="397"/>
    </row>
    <row r="234" spans="1:16" ht="15.75" x14ac:dyDescent="0.25">
      <c r="A234" s="369"/>
      <c r="B234" s="370" t="str">
        <f>IF('Smart Application'!A202="Hide","N/a",IF('Smart Application'!H202="","",'Smart Application'!H202))</f>
        <v>N/a</v>
      </c>
      <c r="C234" s="316"/>
      <c r="D234" s="316" t="s">
        <v>384</v>
      </c>
      <c r="E234" s="316"/>
      <c r="F234" s="316"/>
      <c r="G234" s="316"/>
      <c r="H234" s="316"/>
      <c r="I234" s="316"/>
      <c r="J234" s="316"/>
      <c r="K234" s="316"/>
      <c r="L234" s="316"/>
      <c r="M234" s="316"/>
      <c r="N234" s="316"/>
      <c r="O234" s="316"/>
      <c r="P234" s="317"/>
    </row>
    <row r="235" spans="1:16" ht="15.75" x14ac:dyDescent="0.25">
      <c r="A235" s="369"/>
      <c r="B235" s="370" t="str">
        <f>IF('Smart Application'!A203="Hide","N/a",IF('Smart Application'!H203="","",'Smart Application'!H203))</f>
        <v>N/a</v>
      </c>
      <c r="C235" s="316"/>
      <c r="D235" s="316" t="s">
        <v>385</v>
      </c>
      <c r="E235" s="316"/>
      <c r="F235" s="316"/>
      <c r="G235" s="316"/>
      <c r="H235" s="316"/>
      <c r="I235" s="316"/>
      <c r="J235" s="316"/>
      <c r="K235" s="316"/>
      <c r="L235" s="316"/>
      <c r="M235" s="316"/>
      <c r="N235" s="316"/>
      <c r="O235" s="316"/>
      <c r="P235" s="317"/>
    </row>
    <row r="236" spans="1:16" ht="15.75" x14ac:dyDescent="0.25">
      <c r="A236" s="377"/>
      <c r="B236" s="370" t="str">
        <f>IF('Smart Application'!A204="Hide","N/a",IF('Smart Application'!H204="","",'Smart Application'!H204))</f>
        <v>N/a</v>
      </c>
      <c r="C236" s="316"/>
      <c r="D236" s="316" t="s">
        <v>386</v>
      </c>
      <c r="E236" s="317"/>
      <c r="F236" s="317"/>
      <c r="G236" s="317"/>
      <c r="H236" s="317"/>
      <c r="I236" s="317"/>
      <c r="J236" s="317"/>
      <c r="K236" s="317"/>
      <c r="L236" s="317"/>
      <c r="M236" s="317"/>
      <c r="N236" s="317"/>
      <c r="O236" s="317"/>
      <c r="P236" s="317"/>
    </row>
    <row r="237" spans="1:16" ht="15.75" x14ac:dyDescent="0.25">
      <c r="A237" s="369"/>
      <c r="B237" s="370" t="str">
        <f>IF('Smart Application'!A205="Hide","N/a",IF('Smart Application'!H205="","",'Smart Application'!H205))</f>
        <v>N/a</v>
      </c>
      <c r="C237" s="316"/>
      <c r="D237" s="316" t="s">
        <v>387</v>
      </c>
      <c r="E237" s="316"/>
      <c r="F237" s="316"/>
      <c r="G237" s="316"/>
      <c r="H237" s="316"/>
      <c r="I237" s="316"/>
      <c r="J237" s="316"/>
      <c r="K237" s="316"/>
      <c r="L237" s="316"/>
      <c r="M237" s="316"/>
      <c r="N237" s="316"/>
      <c r="O237" s="316"/>
      <c r="P237" s="317"/>
    </row>
    <row r="238" spans="1:16" ht="15.75" x14ac:dyDescent="0.25">
      <c r="A238" s="369"/>
      <c r="B238" s="354"/>
      <c r="C238" s="316"/>
      <c r="D238" s="316"/>
      <c r="E238" s="316"/>
      <c r="F238" s="316"/>
      <c r="G238" s="316"/>
      <c r="H238" s="316"/>
      <c r="I238" s="316"/>
      <c r="J238" s="316"/>
      <c r="K238" s="316"/>
      <c r="L238" s="316"/>
      <c r="M238" s="316"/>
      <c r="N238" s="316"/>
      <c r="O238" s="316"/>
      <c r="P238" s="317"/>
    </row>
    <row r="239" spans="1:16" ht="15.75" x14ac:dyDescent="0.25">
      <c r="A239" s="369"/>
      <c r="B239" s="354"/>
      <c r="C239" s="395" t="s">
        <v>389</v>
      </c>
      <c r="D239" s="316"/>
      <c r="E239" s="316"/>
      <c r="F239" s="316"/>
      <c r="G239" s="316"/>
      <c r="H239" s="316"/>
      <c r="I239" s="316"/>
      <c r="J239" s="316"/>
      <c r="K239" s="316"/>
      <c r="L239" s="316"/>
      <c r="M239" s="316"/>
      <c r="N239" s="316"/>
      <c r="O239" s="316"/>
      <c r="P239" s="317"/>
    </row>
    <row r="240" spans="1:16" ht="15.75" x14ac:dyDescent="0.25">
      <c r="A240" s="369"/>
      <c r="B240" s="370" t="str">
        <f>IF('Smart Application'!A208="Hide","N/a",IF('Smart Application'!H208="","",'Smart Application'!H208))</f>
        <v>N/a</v>
      </c>
      <c r="C240" s="316"/>
      <c r="D240" s="371" t="s">
        <v>141</v>
      </c>
      <c r="E240" s="372"/>
      <c r="F240" s="316"/>
      <c r="G240" s="316"/>
      <c r="H240" s="316"/>
      <c r="I240" s="316"/>
      <c r="J240" s="316"/>
      <c r="K240" s="316"/>
      <c r="L240" s="316"/>
      <c r="M240" s="316"/>
      <c r="N240" s="316"/>
      <c r="O240" s="316"/>
      <c r="P240" s="317"/>
    </row>
    <row r="241" spans="1:16" ht="15.75" x14ac:dyDescent="0.25">
      <c r="A241" s="369"/>
      <c r="B241" s="370" t="str">
        <f>IF('Smart Application'!A209="Hide","N/a",IF('Smart Application'!H209="","",'Smart Application'!H209))</f>
        <v>N/a</v>
      </c>
      <c r="C241" s="316"/>
      <c r="D241" s="316"/>
      <c r="E241" s="281" t="s">
        <v>131</v>
      </c>
      <c r="F241" s="280"/>
      <c r="G241" s="280"/>
      <c r="H241" s="280"/>
      <c r="I241" s="280"/>
      <c r="J241" s="280"/>
      <c r="K241" s="280"/>
      <c r="L241" s="280"/>
      <c r="M241" s="280"/>
      <c r="N241" s="280"/>
      <c r="O241" s="280"/>
      <c r="P241" s="282"/>
    </row>
    <row r="242" spans="1:16" ht="15.75" x14ac:dyDescent="0.25">
      <c r="A242" s="369"/>
      <c r="B242" s="370" t="str">
        <f>IF('Smart Application'!A210="Hide","N/a",IF('Smart Application'!H210="","",'Smart Application'!H210))</f>
        <v>N/a</v>
      </c>
      <c r="C242" s="316"/>
      <c r="D242" s="316"/>
      <c r="E242" s="371" t="s">
        <v>130</v>
      </c>
      <c r="F242" s="316"/>
      <c r="G242" s="316"/>
      <c r="H242" s="316"/>
      <c r="I242" s="316"/>
      <c r="J242" s="316"/>
      <c r="K242" s="316"/>
      <c r="L242" s="316"/>
      <c r="M242" s="316"/>
      <c r="N242" s="316"/>
      <c r="O242" s="316"/>
      <c r="P242" s="317"/>
    </row>
    <row r="243" spans="1:16" ht="15.75" x14ac:dyDescent="0.25">
      <c r="A243" s="369"/>
      <c r="B243" s="370" t="s">
        <v>262</v>
      </c>
      <c r="C243" s="316"/>
      <c r="D243" s="316" t="s">
        <v>798</v>
      </c>
      <c r="E243" s="371"/>
      <c r="F243" s="316"/>
      <c r="G243" s="316"/>
      <c r="H243" s="316"/>
      <c r="I243" s="316"/>
      <c r="J243" s="316"/>
      <c r="K243" s="316"/>
      <c r="L243" s="316"/>
      <c r="M243" s="316"/>
      <c r="N243" s="316"/>
      <c r="O243" s="316"/>
      <c r="P243" s="317"/>
    </row>
    <row r="244" spans="1:16" ht="15.75" x14ac:dyDescent="0.25">
      <c r="A244" s="369"/>
      <c r="B244" s="370" t="str">
        <f>IF('Smart Application'!A212="Hide","N/a",IF('Smart Application'!H212="","",'Smart Application'!H212))</f>
        <v>N/a</v>
      </c>
      <c r="C244" s="316"/>
      <c r="D244" s="371" t="s">
        <v>79</v>
      </c>
      <c r="E244" s="372"/>
      <c r="F244" s="316"/>
      <c r="G244" s="316"/>
      <c r="H244" s="316"/>
      <c r="I244" s="316"/>
      <c r="J244" s="316"/>
      <c r="K244" s="316"/>
      <c r="L244" s="316"/>
      <c r="M244" s="316"/>
      <c r="N244" s="316"/>
      <c r="O244" s="316"/>
      <c r="P244" s="317"/>
    </row>
    <row r="245" spans="1:16" ht="15.75" x14ac:dyDescent="0.25">
      <c r="A245" s="369"/>
      <c r="B245" s="370" t="str">
        <f>IF('Smart Application'!A213="Hide","N/a",IF('Smart Application'!H213="","",'Smart Application'!H213))</f>
        <v>N/a</v>
      </c>
      <c r="C245" s="316"/>
      <c r="D245" s="316"/>
      <c r="E245" s="372" t="s">
        <v>808</v>
      </c>
      <c r="F245" s="316"/>
      <c r="G245" s="316"/>
      <c r="H245" s="316"/>
      <c r="I245" s="316"/>
      <c r="J245" s="316"/>
      <c r="K245" s="316"/>
      <c r="L245" s="316"/>
      <c r="M245" s="316"/>
      <c r="N245" s="316"/>
      <c r="O245" s="316"/>
      <c r="P245" s="317"/>
    </row>
    <row r="246" spans="1:16" ht="15.75" x14ac:dyDescent="0.25">
      <c r="A246" s="369"/>
      <c r="B246" s="370" t="str">
        <f>IF('Smart Application'!A214="Hide","N/a",IF('Smart Application'!H214="","",'Smart Application'!H214))</f>
        <v>N/a</v>
      </c>
      <c r="C246" s="316"/>
      <c r="D246" s="316"/>
      <c r="E246" s="371" t="s">
        <v>132</v>
      </c>
      <c r="F246" s="316"/>
      <c r="G246" s="316"/>
      <c r="H246" s="316"/>
      <c r="I246" s="316"/>
      <c r="J246" s="316"/>
      <c r="K246" s="316"/>
      <c r="L246" s="316"/>
      <c r="M246" s="316"/>
      <c r="N246" s="316"/>
      <c r="O246" s="316"/>
      <c r="P246" s="317"/>
    </row>
    <row r="247" spans="1:16" ht="16.5" thickBot="1" x14ac:dyDescent="0.3">
      <c r="A247" s="369"/>
      <c r="B247" s="369"/>
      <c r="C247" s="316"/>
      <c r="D247" s="316"/>
      <c r="E247" s="371"/>
      <c r="F247" s="316"/>
      <c r="G247" s="316"/>
      <c r="H247" s="316"/>
      <c r="I247" s="316"/>
      <c r="J247" s="316"/>
      <c r="K247" s="316"/>
      <c r="L247" s="316"/>
      <c r="M247" s="316"/>
      <c r="N247" s="316"/>
      <c r="O247" s="316"/>
      <c r="P247" s="317"/>
    </row>
    <row r="248" spans="1:16" ht="16.5" thickBot="1" x14ac:dyDescent="0.3">
      <c r="A248" s="348"/>
      <c r="B248" s="349"/>
      <c r="C248" s="350" t="s">
        <v>259</v>
      </c>
      <c r="D248" s="351"/>
      <c r="E248" s="351"/>
      <c r="F248" s="351"/>
      <c r="G248" s="351"/>
      <c r="H248" s="351"/>
      <c r="I248" s="351"/>
      <c r="J248" s="351"/>
      <c r="K248" s="351"/>
      <c r="L248" s="351"/>
      <c r="M248" s="351"/>
      <c r="N248" s="351"/>
      <c r="O248" s="351"/>
      <c r="P248" s="352"/>
    </row>
    <row r="249" spans="1:16" ht="15.75" x14ac:dyDescent="0.25">
      <c r="A249" s="369"/>
      <c r="B249" s="369"/>
      <c r="C249" s="316" t="s">
        <v>22</v>
      </c>
      <c r="D249" s="316"/>
      <c r="E249" s="316"/>
      <c r="F249" s="316"/>
      <c r="G249" s="316"/>
      <c r="H249" s="316"/>
      <c r="I249" s="316"/>
      <c r="J249" s="316"/>
      <c r="K249" s="316"/>
      <c r="L249" s="316"/>
      <c r="M249" s="316"/>
      <c r="N249" s="316"/>
      <c r="O249" s="316"/>
      <c r="P249" s="317"/>
    </row>
    <row r="250" spans="1:16" ht="15.75" x14ac:dyDescent="0.25">
      <c r="A250" s="369"/>
      <c r="B250" s="369"/>
      <c r="C250" s="316"/>
      <c r="D250" s="316" t="s">
        <v>161</v>
      </c>
      <c r="E250" s="316"/>
      <c r="F250" s="316"/>
      <c r="G250" s="316"/>
      <c r="H250" s="316"/>
      <c r="I250" s="316"/>
      <c r="J250" s="316"/>
      <c r="K250" s="316"/>
      <c r="L250" s="316"/>
      <c r="M250" s="316"/>
      <c r="N250" s="316"/>
      <c r="O250" s="316"/>
      <c r="P250" s="317"/>
    </row>
    <row r="251" spans="1:16" ht="15.75" x14ac:dyDescent="0.25">
      <c r="A251" s="369"/>
      <c r="B251" s="382"/>
      <c r="C251" s="316"/>
      <c r="D251" s="316"/>
      <c r="E251" s="363" t="s">
        <v>23</v>
      </c>
      <c r="F251" s="316"/>
      <c r="G251" s="316"/>
      <c r="H251" s="316"/>
      <c r="I251" s="316"/>
      <c r="J251" s="316"/>
      <c r="K251" s="316"/>
      <c r="L251" s="316"/>
      <c r="M251" s="316"/>
      <c r="N251" s="316"/>
      <c r="O251" s="316"/>
      <c r="P251" s="317"/>
    </row>
    <row r="252" spans="1:16" ht="30" customHeight="1" x14ac:dyDescent="0.25">
      <c r="A252" s="369"/>
      <c r="B252" s="382"/>
      <c r="C252" s="316"/>
      <c r="D252" s="316"/>
      <c r="E252" s="363"/>
      <c r="F252" s="558" t="s">
        <v>24</v>
      </c>
      <c r="G252" s="558"/>
      <c r="H252" s="558"/>
      <c r="I252" s="558"/>
      <c r="J252" s="558"/>
      <c r="K252" s="558"/>
      <c r="L252" s="558"/>
      <c r="M252" s="558"/>
      <c r="N252" s="558"/>
      <c r="O252" s="558"/>
      <c r="P252" s="558"/>
    </row>
    <row r="253" spans="1:16" ht="15.75" x14ac:dyDescent="0.25">
      <c r="A253" s="369"/>
      <c r="B253" s="382"/>
      <c r="C253" s="316"/>
      <c r="D253" s="316"/>
      <c r="E253" s="363" t="s">
        <v>25</v>
      </c>
      <c r="F253" s="316"/>
      <c r="G253" s="316"/>
      <c r="H253" s="316"/>
      <c r="I253" s="316"/>
      <c r="J253" s="316"/>
      <c r="K253" s="316"/>
      <c r="L253" s="316"/>
      <c r="M253" s="316"/>
      <c r="N253" s="316"/>
      <c r="O253" s="316"/>
      <c r="P253" s="317"/>
    </row>
    <row r="254" spans="1:16" ht="15" customHeight="1" x14ac:dyDescent="0.25">
      <c r="A254" s="369"/>
      <c r="B254" s="382"/>
      <c r="C254" s="316"/>
      <c r="D254" s="316"/>
      <c r="E254" s="363"/>
      <c r="F254" s="316" t="s">
        <v>26</v>
      </c>
      <c r="G254" s="316"/>
      <c r="H254" s="316"/>
      <c r="I254" s="316"/>
      <c r="J254" s="316"/>
      <c r="K254" s="316"/>
      <c r="L254" s="316"/>
      <c r="M254" s="316"/>
      <c r="N254" s="316"/>
      <c r="O254" s="316"/>
      <c r="P254" s="317"/>
    </row>
    <row r="255" spans="1:16" ht="15.75" x14ac:dyDescent="0.25">
      <c r="A255" s="369"/>
      <c r="B255" s="382"/>
      <c r="C255" s="316"/>
      <c r="D255" s="316"/>
      <c r="E255" s="363" t="s">
        <v>27</v>
      </c>
      <c r="F255" s="316"/>
      <c r="G255" s="316"/>
      <c r="H255" s="316"/>
      <c r="I255" s="316"/>
      <c r="J255" s="316"/>
      <c r="K255" s="316"/>
      <c r="L255" s="316"/>
      <c r="M255" s="316"/>
      <c r="N255" s="316"/>
      <c r="O255" s="316"/>
      <c r="P255" s="317"/>
    </row>
    <row r="256" spans="1:16" ht="15" customHeight="1" x14ac:dyDescent="0.25">
      <c r="A256" s="369"/>
      <c r="B256" s="382"/>
      <c r="C256" s="316"/>
      <c r="D256" s="316"/>
      <c r="E256" s="363"/>
      <c r="F256" s="558" t="s">
        <v>173</v>
      </c>
      <c r="G256" s="558"/>
      <c r="H256" s="558"/>
      <c r="I256" s="558"/>
      <c r="J256" s="558"/>
      <c r="K256" s="558"/>
      <c r="L256" s="558"/>
      <c r="M256" s="558"/>
      <c r="N256" s="558"/>
      <c r="O256" s="558"/>
      <c r="P256" s="558"/>
    </row>
    <row r="257" spans="1:16" ht="15.75" x14ac:dyDescent="0.25">
      <c r="A257" s="369"/>
      <c r="B257" s="382"/>
      <c r="C257" s="316"/>
      <c r="D257" s="316"/>
      <c r="E257" s="363" t="s">
        <v>174</v>
      </c>
      <c r="F257" s="388"/>
      <c r="G257" s="388"/>
      <c r="H257" s="388"/>
      <c r="I257" s="388"/>
      <c r="J257" s="388"/>
      <c r="K257" s="388"/>
      <c r="L257" s="388"/>
      <c r="M257" s="388"/>
      <c r="N257" s="388"/>
      <c r="O257" s="388"/>
      <c r="P257" s="389"/>
    </row>
    <row r="258" spans="1:16" ht="15.75" x14ac:dyDescent="0.25">
      <c r="A258" s="369"/>
      <c r="B258" s="382"/>
      <c r="C258" s="316"/>
      <c r="D258" s="316"/>
      <c r="E258" s="316"/>
      <c r="F258" s="316" t="s">
        <v>28</v>
      </c>
      <c r="G258" s="316"/>
      <c r="H258" s="316"/>
      <c r="I258" s="316"/>
      <c r="J258" s="316"/>
      <c r="K258" s="316"/>
      <c r="L258" s="316"/>
      <c r="M258" s="316"/>
      <c r="N258" s="316"/>
      <c r="O258" s="316"/>
      <c r="P258" s="317"/>
    </row>
    <row r="259" spans="1:16" ht="15.75" x14ac:dyDescent="0.25">
      <c r="A259" s="369"/>
      <c r="B259" s="382"/>
      <c r="C259" s="316"/>
      <c r="D259" s="316"/>
      <c r="E259" s="363" t="s">
        <v>29</v>
      </c>
      <c r="F259" s="316"/>
      <c r="G259" s="316"/>
      <c r="H259" s="316"/>
      <c r="I259" s="316"/>
      <c r="J259" s="316"/>
      <c r="K259" s="316"/>
      <c r="L259" s="316"/>
      <c r="M259" s="316"/>
      <c r="N259" s="316"/>
      <c r="O259" s="316"/>
      <c r="P259" s="317"/>
    </row>
    <row r="260" spans="1:16" ht="33" customHeight="1" x14ac:dyDescent="0.25">
      <c r="A260" s="369"/>
      <c r="B260" s="382"/>
      <c r="C260" s="316"/>
      <c r="D260" s="316"/>
      <c r="E260" s="316"/>
      <c r="F260" s="558" t="s">
        <v>175</v>
      </c>
      <c r="G260" s="558"/>
      <c r="H260" s="558"/>
      <c r="I260" s="558"/>
      <c r="J260" s="558"/>
      <c r="K260" s="558"/>
      <c r="L260" s="558"/>
      <c r="M260" s="558"/>
      <c r="N260" s="558"/>
      <c r="O260" s="558"/>
      <c r="P260" s="558"/>
    </row>
    <row r="261" spans="1:16" ht="15.75" x14ac:dyDescent="0.25">
      <c r="A261" s="369"/>
      <c r="B261" s="382"/>
      <c r="C261" s="316"/>
      <c r="D261" s="316"/>
      <c r="E261" s="363" t="s">
        <v>113</v>
      </c>
      <c r="F261" s="316"/>
      <c r="G261" s="316"/>
      <c r="H261" s="316"/>
      <c r="I261" s="316"/>
      <c r="J261" s="316"/>
      <c r="K261" s="316"/>
      <c r="L261" s="316"/>
      <c r="M261" s="316"/>
      <c r="N261" s="316"/>
      <c r="O261" s="316"/>
      <c r="P261" s="317"/>
    </row>
    <row r="262" spans="1:16" ht="30" customHeight="1" x14ac:dyDescent="0.25">
      <c r="A262" s="369"/>
      <c r="B262" s="382"/>
      <c r="C262" s="316"/>
      <c r="D262" s="316"/>
      <c r="E262" s="316"/>
      <c r="F262" s="558" t="s">
        <v>30</v>
      </c>
      <c r="G262" s="558"/>
      <c r="H262" s="558"/>
      <c r="I262" s="558"/>
      <c r="J262" s="558"/>
      <c r="K262" s="558"/>
      <c r="L262" s="558"/>
      <c r="M262" s="558"/>
      <c r="N262" s="558"/>
      <c r="O262" s="558"/>
      <c r="P262" s="558"/>
    </row>
    <row r="263" spans="1:16" ht="15.75" x14ac:dyDescent="0.25">
      <c r="A263" s="369"/>
      <c r="B263" s="370" t="str">
        <f>IF('Smart Application'!A236="Hide","N/a",IF('Smart Application'!H236="","",'Smart Application'!H236))</f>
        <v/>
      </c>
      <c r="C263" s="316"/>
      <c r="D263" s="395" t="s">
        <v>172</v>
      </c>
      <c r="E263" s="316"/>
      <c r="F263" s="316"/>
      <c r="G263" s="316"/>
      <c r="H263" s="316"/>
      <c r="I263" s="316"/>
      <c r="J263" s="316"/>
      <c r="K263" s="316"/>
      <c r="L263" s="316"/>
      <c r="M263" s="316"/>
      <c r="N263" s="316"/>
      <c r="O263" s="316"/>
      <c r="P263" s="317"/>
    </row>
    <row r="264" spans="1:16" ht="15.75" x14ac:dyDescent="0.25">
      <c r="A264" s="369"/>
      <c r="B264" s="354"/>
      <c r="C264" s="395"/>
      <c r="D264" s="316"/>
      <c r="E264" s="316"/>
      <c r="F264" s="316"/>
      <c r="G264" s="316"/>
      <c r="H264" s="316"/>
      <c r="I264" s="316"/>
      <c r="J264" s="316"/>
      <c r="K264" s="316"/>
      <c r="L264" s="316"/>
      <c r="M264" s="316"/>
      <c r="N264" s="316"/>
      <c r="O264" s="316"/>
      <c r="P264" s="317"/>
    </row>
    <row r="265" spans="1:16" ht="15.75" x14ac:dyDescent="0.25">
      <c r="A265" s="377"/>
      <c r="B265" s="359"/>
      <c r="C265" s="398"/>
      <c r="D265" s="317" t="s">
        <v>421</v>
      </c>
      <c r="E265" s="317"/>
      <c r="F265" s="317"/>
      <c r="G265" s="317"/>
      <c r="H265" s="317"/>
      <c r="I265" s="317"/>
      <c r="J265" s="317"/>
      <c r="K265" s="317"/>
      <c r="L265" s="317"/>
      <c r="M265" s="317"/>
      <c r="N265" s="317"/>
      <c r="O265" s="317"/>
      <c r="P265" s="317"/>
    </row>
    <row r="266" spans="1:16" ht="15.75" x14ac:dyDescent="0.25">
      <c r="A266" s="377"/>
      <c r="B266" s="359"/>
      <c r="C266" s="398"/>
      <c r="D266" s="317"/>
      <c r="E266" s="317" t="s">
        <v>422</v>
      </c>
      <c r="F266" s="317"/>
      <c r="G266" s="317"/>
      <c r="H266" s="317"/>
      <c r="I266" s="317"/>
      <c r="J266" s="317"/>
      <c r="K266" s="317"/>
      <c r="L266" s="317"/>
      <c r="M266" s="317"/>
      <c r="N266" s="317"/>
      <c r="O266" s="317"/>
      <c r="P266" s="317"/>
    </row>
    <row r="267" spans="1:16" ht="15.75" x14ac:dyDescent="0.25">
      <c r="A267" s="377"/>
      <c r="B267" s="359"/>
      <c r="C267" s="398"/>
      <c r="D267" s="317"/>
      <c r="E267" s="317"/>
      <c r="F267" s="317" t="s">
        <v>786</v>
      </c>
      <c r="G267" s="317"/>
      <c r="H267" s="317"/>
      <c r="I267" s="317"/>
      <c r="J267" s="317"/>
      <c r="K267" s="317"/>
      <c r="L267" s="317"/>
      <c r="M267" s="317"/>
      <c r="N267" s="317"/>
      <c r="O267" s="317"/>
      <c r="P267" s="317"/>
    </row>
    <row r="268" spans="1:16" ht="15.75" x14ac:dyDescent="0.25">
      <c r="A268" s="377"/>
      <c r="B268" s="377"/>
      <c r="C268" s="317"/>
      <c r="D268" s="317"/>
      <c r="E268" s="317" t="s">
        <v>423</v>
      </c>
      <c r="F268" s="317"/>
      <c r="G268" s="317"/>
      <c r="H268" s="317"/>
      <c r="I268" s="317"/>
      <c r="J268" s="317"/>
      <c r="K268" s="317"/>
      <c r="L268" s="317"/>
      <c r="M268" s="317"/>
      <c r="N268" s="317"/>
      <c r="O268" s="317"/>
      <c r="P268" s="317"/>
    </row>
    <row r="269" spans="1:16" ht="15.75" x14ac:dyDescent="0.25">
      <c r="A269" s="377"/>
      <c r="B269" s="359"/>
      <c r="C269" s="317"/>
      <c r="D269" s="317"/>
      <c r="E269" s="317"/>
      <c r="F269" s="317" t="s">
        <v>848</v>
      </c>
      <c r="G269" s="317"/>
      <c r="H269" s="317"/>
      <c r="I269" s="317"/>
      <c r="J269" s="317"/>
      <c r="K269" s="317"/>
      <c r="L269" s="317"/>
      <c r="M269" s="317"/>
      <c r="N269" s="317"/>
      <c r="O269" s="317"/>
      <c r="P269" s="317"/>
    </row>
    <row r="270" spans="1:16" ht="15.75" x14ac:dyDescent="0.25">
      <c r="A270" s="377"/>
      <c r="B270" s="359"/>
      <c r="C270" s="317"/>
      <c r="D270" s="398"/>
      <c r="E270" s="317" t="s">
        <v>424</v>
      </c>
      <c r="F270" s="317"/>
      <c r="G270" s="317"/>
      <c r="H270" s="317"/>
      <c r="I270" s="317"/>
      <c r="J270" s="317"/>
      <c r="K270" s="317"/>
      <c r="L270" s="317"/>
      <c r="M270" s="317"/>
      <c r="N270" s="317"/>
      <c r="O270" s="317"/>
      <c r="P270" s="317"/>
    </row>
    <row r="271" spans="1:16" ht="30" customHeight="1" x14ac:dyDescent="0.25">
      <c r="A271" s="377"/>
      <c r="B271" s="359"/>
      <c r="C271" s="317"/>
      <c r="D271" s="398"/>
      <c r="E271" s="317"/>
      <c r="F271" s="560" t="s">
        <v>787</v>
      </c>
      <c r="G271" s="560"/>
      <c r="H271" s="560"/>
      <c r="I271" s="560"/>
      <c r="J271" s="560"/>
      <c r="K271" s="560"/>
      <c r="L271" s="560"/>
      <c r="M271" s="560"/>
      <c r="N271" s="560"/>
      <c r="O271" s="560"/>
      <c r="P271" s="560"/>
    </row>
    <row r="272" spans="1:16" ht="15.75" x14ac:dyDescent="0.25">
      <c r="A272" s="377"/>
      <c r="B272" s="383" t="str">
        <f>IF('Smart Application'!A248="Hide","N/a",IF('Smart Application'!H248="","",'Smart Application'!H248))</f>
        <v/>
      </c>
      <c r="C272" s="398"/>
      <c r="D272" s="398" t="s">
        <v>425</v>
      </c>
      <c r="E272" s="317"/>
      <c r="F272" s="317"/>
      <c r="G272" s="317"/>
      <c r="H272" s="317"/>
      <c r="I272" s="317"/>
      <c r="J272" s="317"/>
      <c r="K272" s="317"/>
      <c r="L272" s="317"/>
      <c r="M272" s="317"/>
      <c r="N272" s="317"/>
      <c r="O272" s="317"/>
      <c r="P272" s="317"/>
    </row>
    <row r="273" spans="1:16" ht="15.75" x14ac:dyDescent="0.25">
      <c r="A273" s="369"/>
      <c r="B273" s="369"/>
      <c r="C273" s="316"/>
      <c r="D273" s="316"/>
      <c r="E273" s="316"/>
      <c r="F273" s="316"/>
      <c r="G273" s="316"/>
      <c r="H273" s="316"/>
      <c r="I273" s="316"/>
      <c r="J273" s="316"/>
      <c r="K273" s="316"/>
      <c r="L273" s="316"/>
      <c r="M273" s="316"/>
      <c r="N273" s="316"/>
      <c r="O273" s="316"/>
      <c r="P273" s="317"/>
    </row>
    <row r="274" spans="1:16" ht="15.75" x14ac:dyDescent="0.25">
      <c r="A274" s="377"/>
      <c r="B274" s="383" t="str">
        <f>IF('Smart Application'!A250="Hide","N/a",IF('Smart Application'!H250="","",'Smart Application'!H250))</f>
        <v/>
      </c>
      <c r="C274" s="317"/>
      <c r="D274" s="317" t="s">
        <v>491</v>
      </c>
      <c r="E274" s="317"/>
      <c r="F274" s="317"/>
      <c r="G274" s="317"/>
      <c r="H274" s="317"/>
      <c r="I274" s="317"/>
      <c r="J274" s="317"/>
      <c r="K274" s="317"/>
      <c r="L274" s="317"/>
      <c r="M274" s="317"/>
      <c r="N274" s="317"/>
      <c r="O274" s="317"/>
      <c r="P274" s="317"/>
    </row>
    <row r="275" spans="1:16" ht="15.75" x14ac:dyDescent="0.25">
      <c r="A275" s="369"/>
      <c r="B275" s="370" t="str">
        <f>IF('Smart Application'!A252="Hide","N/a",IF('Smart Application'!H252="","",'Smart Application'!H252))</f>
        <v/>
      </c>
      <c r="C275" s="316"/>
      <c r="D275" s="316" t="s">
        <v>426</v>
      </c>
      <c r="E275" s="316"/>
      <c r="F275" s="316"/>
      <c r="G275" s="316"/>
      <c r="H275" s="316"/>
      <c r="I275" s="316"/>
      <c r="J275" s="316"/>
      <c r="K275" s="316"/>
      <c r="L275" s="316"/>
      <c r="M275" s="316"/>
      <c r="N275" s="316"/>
      <c r="O275" s="316"/>
      <c r="P275" s="317"/>
    </row>
    <row r="276" spans="1:16" ht="15.75" x14ac:dyDescent="0.25">
      <c r="A276" s="369"/>
      <c r="B276" s="369"/>
      <c r="C276" s="316"/>
      <c r="D276" s="316" t="s">
        <v>162</v>
      </c>
      <c r="E276" s="316"/>
      <c r="F276" s="316"/>
      <c r="G276" s="316"/>
      <c r="H276" s="316"/>
      <c r="I276" s="316"/>
      <c r="J276" s="316"/>
      <c r="K276" s="316"/>
      <c r="L276" s="316"/>
      <c r="M276" s="316"/>
      <c r="N276" s="316"/>
      <c r="O276" s="316"/>
      <c r="P276" s="317"/>
    </row>
    <row r="277" spans="1:16" ht="15.75" x14ac:dyDescent="0.25">
      <c r="A277" s="369"/>
      <c r="B277" s="370" t="str">
        <f>IF('Smart Application'!A255="Hide","N/a",IF('Smart Application'!H255="","",'Smart Application'!H255))</f>
        <v/>
      </c>
      <c r="C277" s="316"/>
      <c r="D277" s="316"/>
      <c r="E277" s="316" t="s">
        <v>176</v>
      </c>
      <c r="F277" s="316"/>
      <c r="G277" s="316"/>
      <c r="H277" s="316"/>
      <c r="I277" s="316"/>
      <c r="J277" s="316"/>
      <c r="K277" s="316"/>
      <c r="L277" s="316"/>
      <c r="M277" s="316"/>
      <c r="N277" s="316"/>
      <c r="O277" s="316"/>
      <c r="P277" s="317"/>
    </row>
    <row r="278" spans="1:16" ht="15.75" x14ac:dyDescent="0.25">
      <c r="A278" s="369"/>
      <c r="B278" s="370" t="str">
        <f>IF('Smart Application'!A256="Hide","N/a",IF('Smart Application'!H256="","",'Smart Application'!H256))</f>
        <v/>
      </c>
      <c r="C278" s="316"/>
      <c r="D278" s="316"/>
      <c r="E278" s="316" t="s">
        <v>177</v>
      </c>
      <c r="F278" s="316"/>
      <c r="G278" s="316"/>
      <c r="H278" s="316"/>
      <c r="I278" s="316"/>
      <c r="J278" s="316"/>
      <c r="K278" s="316"/>
      <c r="L278" s="316"/>
      <c r="M278" s="316"/>
      <c r="N278" s="316"/>
      <c r="O278" s="316"/>
      <c r="P278" s="317"/>
    </row>
    <row r="279" spans="1:16" ht="15.75" x14ac:dyDescent="0.25">
      <c r="A279" s="369"/>
      <c r="B279" s="370" t="str">
        <f>IF('Smart Application'!A258="Hide","N/a",IF('Smart Application'!H258="","",'Smart Application'!H258))</f>
        <v/>
      </c>
      <c r="C279" s="316"/>
      <c r="D279" s="316" t="s">
        <v>480</v>
      </c>
      <c r="E279" s="316"/>
      <c r="F279" s="316"/>
      <c r="G279" s="316"/>
      <c r="H279" s="316"/>
      <c r="I279" s="316"/>
      <c r="J279" s="316"/>
      <c r="K279" s="316"/>
      <c r="L279" s="316"/>
      <c r="M279" s="316"/>
      <c r="N279" s="316"/>
      <c r="O279" s="316"/>
      <c r="P279" s="317"/>
    </row>
    <row r="280" spans="1:16" ht="15.75" x14ac:dyDescent="0.25">
      <c r="A280" s="369"/>
      <c r="B280" s="370" t="str">
        <f>IF('Smart Application'!H259&lt;&gt;"",'Smart Application'!H259,"N/a")</f>
        <v>N/a</v>
      </c>
      <c r="C280" s="316"/>
      <c r="D280" s="316" t="s">
        <v>782</v>
      </c>
      <c r="E280" s="316"/>
      <c r="F280" s="316"/>
      <c r="G280" s="316"/>
      <c r="H280" s="316"/>
      <c r="I280" s="316"/>
      <c r="J280" s="316"/>
      <c r="K280" s="316"/>
      <c r="L280" s="316"/>
      <c r="M280" s="316"/>
      <c r="N280" s="316"/>
      <c r="O280" s="316"/>
      <c r="P280" s="317"/>
    </row>
    <row r="281" spans="1:16" ht="15.75" x14ac:dyDescent="0.25">
      <c r="A281" s="369"/>
      <c r="B281" s="370" t="str">
        <f>IF('Smart Application'!A261="Hide","N/a",IF('Smart Application'!H261="","",'Smart Application'!H261))</f>
        <v/>
      </c>
      <c r="C281" s="316"/>
      <c r="D281" s="316" t="s">
        <v>163</v>
      </c>
      <c r="E281" s="316"/>
      <c r="F281" s="316"/>
      <c r="G281" s="316"/>
      <c r="H281" s="316"/>
      <c r="I281" s="316"/>
      <c r="J281" s="316"/>
      <c r="K281" s="316"/>
      <c r="L281" s="316"/>
      <c r="M281" s="316"/>
      <c r="N281" s="316"/>
      <c r="O281" s="316"/>
      <c r="P281" s="317"/>
    </row>
    <row r="282" spans="1:16" ht="15.75" x14ac:dyDescent="0.25">
      <c r="A282" s="369"/>
      <c r="B282" s="369"/>
      <c r="C282" s="316"/>
      <c r="D282" s="316"/>
      <c r="E282" s="316"/>
      <c r="F282" s="316"/>
      <c r="G282" s="316"/>
      <c r="H282" s="316"/>
      <c r="I282" s="316"/>
      <c r="J282" s="316"/>
      <c r="K282" s="316"/>
      <c r="L282" s="316"/>
      <c r="M282" s="316"/>
      <c r="N282" s="316"/>
      <c r="O282" s="316"/>
      <c r="P282" s="317"/>
    </row>
    <row r="283" spans="1:16" ht="60.75" customHeight="1" x14ac:dyDescent="0.25">
      <c r="A283" s="369"/>
      <c r="B283" s="399">
        <f>SOV!K10</f>
        <v>0</v>
      </c>
      <c r="C283" s="363"/>
      <c r="D283" s="561" t="s">
        <v>809</v>
      </c>
      <c r="E283" s="561"/>
      <c r="F283" s="561"/>
      <c r="G283" s="561"/>
      <c r="H283" s="561"/>
      <c r="I283" s="561"/>
      <c r="J283" s="561"/>
      <c r="K283" s="561"/>
      <c r="L283" s="561"/>
      <c r="M283" s="561"/>
      <c r="N283" s="561"/>
      <c r="O283" s="561"/>
      <c r="P283" s="561"/>
    </row>
    <row r="284" spans="1:16" ht="79.5" customHeight="1" x14ac:dyDescent="0.25">
      <c r="A284" s="369"/>
      <c r="B284" s="400"/>
      <c r="C284" s="363"/>
      <c r="D284" s="561" t="s">
        <v>810</v>
      </c>
      <c r="E284" s="561"/>
      <c r="F284" s="561"/>
      <c r="G284" s="561"/>
      <c r="H284" s="561"/>
      <c r="I284" s="561"/>
      <c r="J284" s="561"/>
      <c r="K284" s="561"/>
      <c r="L284" s="561"/>
      <c r="M284" s="561"/>
      <c r="N284" s="561"/>
      <c r="O284" s="561"/>
      <c r="P284" s="561"/>
    </row>
    <row r="285" spans="1:16" ht="15.75" x14ac:dyDescent="0.25">
      <c r="A285" s="369"/>
      <c r="B285" s="354"/>
      <c r="C285" s="395"/>
      <c r="D285" s="376"/>
      <c r="E285" s="376"/>
      <c r="F285" s="376"/>
      <c r="G285" s="376"/>
      <c r="H285" s="376"/>
      <c r="I285" s="376"/>
      <c r="J285" s="376"/>
      <c r="K285" s="376"/>
      <c r="L285" s="376"/>
      <c r="M285" s="376"/>
      <c r="N285" s="376"/>
      <c r="O285" s="376"/>
      <c r="P285" s="376"/>
    </row>
    <row r="286" spans="1:16" ht="15.75" x14ac:dyDescent="0.25">
      <c r="A286" s="369"/>
      <c r="B286" s="354"/>
      <c r="C286" s="395"/>
      <c r="D286" s="562" t="s">
        <v>346</v>
      </c>
      <c r="E286" s="562"/>
      <c r="F286" s="562"/>
      <c r="G286" s="562" t="s">
        <v>365</v>
      </c>
      <c r="H286" s="562"/>
      <c r="I286" s="316"/>
      <c r="J286" s="562" t="s">
        <v>346</v>
      </c>
      <c r="K286" s="562"/>
      <c r="L286" s="562"/>
      <c r="M286" s="562" t="s">
        <v>365</v>
      </c>
      <c r="N286" s="562"/>
      <c r="O286" s="382" t="s">
        <v>376</v>
      </c>
      <c r="P286" s="317"/>
    </row>
    <row r="287" spans="1:16" ht="15.75" x14ac:dyDescent="0.25">
      <c r="A287" s="369"/>
      <c r="B287" s="354"/>
      <c r="C287" s="395"/>
      <c r="D287" s="563" t="s">
        <v>379</v>
      </c>
      <c r="E287" s="563"/>
      <c r="F287" s="563"/>
      <c r="G287" s="564">
        <f>IF('Smart Application'!A268="Hide","N/a",IF('Smart Application'!K268="",0,'Smart Application'!K268))</f>
        <v>0</v>
      </c>
      <c r="H287" s="564" t="str">
        <f>IF('Smart Application'!G269="Hide","N/a",IF('Smart Application'!N269="","",'Smart Application'!N269))</f>
        <v/>
      </c>
      <c r="I287" s="316"/>
      <c r="J287" s="563" t="s">
        <v>375</v>
      </c>
      <c r="K287" s="563"/>
      <c r="L287" s="563"/>
      <c r="M287" s="564">
        <f>IF('Smart Application'!$A268="Hide","N/a",IF('Smart Application'!N268="",0,'Smart Application'!N268))</f>
        <v>0</v>
      </c>
      <c r="N287" s="564" t="str">
        <f>IF('Smart Application'!M269="Hide","N/a",IF('Smart Application'!T269="","",'Smart Application'!T269))</f>
        <v/>
      </c>
      <c r="O287" s="401">
        <f>IF('Smart Application'!$A268="Hide","N/a",IF('Smart Application'!O268="",0,'Smart Application'!O268))</f>
        <v>0</v>
      </c>
      <c r="P287" s="317"/>
    </row>
    <row r="288" spans="1:16" ht="15.75" x14ac:dyDescent="0.25">
      <c r="A288" s="369"/>
      <c r="B288" s="369"/>
      <c r="C288" s="316"/>
      <c r="D288" s="563" t="s">
        <v>372</v>
      </c>
      <c r="E288" s="563"/>
      <c r="F288" s="563"/>
      <c r="G288" s="564">
        <f>IF('Smart Application'!A269="Hide","N/a",IF('Smart Application'!K269="",0,'Smart Application'!K269))</f>
        <v>0</v>
      </c>
      <c r="H288" s="564" t="str">
        <f>IF('Smart Application'!G270="Hide","N/a",IF('Smart Application'!N270="","",'Smart Application'!N270))</f>
        <v/>
      </c>
      <c r="I288" s="316"/>
      <c r="J288" s="563" t="s">
        <v>380</v>
      </c>
      <c r="K288" s="563"/>
      <c r="L288" s="563"/>
      <c r="M288" s="564">
        <f>IF('Smart Application'!$A269="Hide","N/a",IF('Smart Application'!N269="",0,'Smart Application'!N269))</f>
        <v>0</v>
      </c>
      <c r="N288" s="564" t="str">
        <f>IF('Smart Application'!M270="Hide","N/a",IF('Smart Application'!T270="","",'Smart Application'!T270))</f>
        <v/>
      </c>
      <c r="O288" s="401">
        <f>IF('Smart Application'!$A269="Hide","N/a",IF('Smart Application'!O269="",0,'Smart Application'!O269))</f>
        <v>0</v>
      </c>
      <c r="P288" s="317"/>
    </row>
    <row r="289" spans="1:16" ht="15.75" x14ac:dyDescent="0.25">
      <c r="A289" s="369"/>
      <c r="B289" s="354"/>
      <c r="C289" s="316"/>
      <c r="D289" s="563" t="s">
        <v>370</v>
      </c>
      <c r="E289" s="563"/>
      <c r="F289" s="563"/>
      <c r="G289" s="564">
        <f>IF('Smart Application'!A270="Hide","N/a",IF('Smart Application'!K270="",0,'Smart Application'!K270))</f>
        <v>0</v>
      </c>
      <c r="H289" s="564" t="str">
        <f>IF('Smart Application'!G271="Hide","N/a",IF('Smart Application'!N271="","",'Smart Application'!N271))</f>
        <v/>
      </c>
      <c r="I289" s="316"/>
      <c r="J289" s="563" t="s">
        <v>381</v>
      </c>
      <c r="K289" s="563"/>
      <c r="L289" s="563"/>
      <c r="M289" s="564">
        <f>IF('Smart Application'!$A270="Hide","N/a",IF('Smart Application'!N270="",0,'Smart Application'!N270))</f>
        <v>0</v>
      </c>
      <c r="N289" s="564" t="str">
        <f>IF('Smart Application'!M271="Hide","N/a",IF('Smart Application'!T271="","",'Smart Application'!T271))</f>
        <v/>
      </c>
      <c r="O289" s="401">
        <f>IF('Smart Application'!$A270="Hide","N/a",IF('Smart Application'!O270="",0,'Smart Application'!O270))</f>
        <v>0</v>
      </c>
      <c r="P289" s="317"/>
    </row>
    <row r="290" spans="1:16" ht="15.75" x14ac:dyDescent="0.25">
      <c r="A290" s="369"/>
      <c r="B290" s="354"/>
      <c r="C290" s="395"/>
      <c r="D290" s="563"/>
      <c r="E290" s="563"/>
      <c r="F290" s="563"/>
      <c r="G290" s="565"/>
      <c r="H290" s="565"/>
      <c r="I290" s="316"/>
      <c r="J290" s="563" t="s">
        <v>428</v>
      </c>
      <c r="K290" s="563"/>
      <c r="L290" s="563"/>
      <c r="M290" s="564">
        <f>IF('Smart Application'!$A271="Hide","N/a",IF('Smart Application'!N271="",0,'Smart Application'!N271))</f>
        <v>0</v>
      </c>
      <c r="N290" s="564" t="str">
        <f>IF('Smart Application'!M272="Hide","N/a",IF('Smart Application'!T272="","",'Smart Application'!T272))</f>
        <v/>
      </c>
      <c r="O290" s="401">
        <f>IF('Smart Application'!$A271="Hide","N/a",IF('Smart Application'!O271="",0,'Smart Application'!O271))</f>
        <v>0</v>
      </c>
      <c r="P290" s="317"/>
    </row>
    <row r="291" spans="1:16" ht="15.75" x14ac:dyDescent="0.25">
      <c r="A291" s="369"/>
      <c r="B291" s="354"/>
      <c r="C291" s="316"/>
      <c r="D291" s="563" t="s">
        <v>349</v>
      </c>
      <c r="E291" s="563"/>
      <c r="F291" s="563"/>
      <c r="G291" s="564" t="str">
        <f>IF('Smart Application'!A272="Hide","Included",IF('Smart Application'!K272="",0,'Smart Application'!K272))</f>
        <v>Included</v>
      </c>
      <c r="H291" s="564" t="str">
        <f>IF('Smart Application'!G273="Hide","N/a",IF('Smart Application'!N273="","",'Smart Application'!N273))</f>
        <v/>
      </c>
      <c r="I291" s="316"/>
      <c r="J291" s="563" t="s">
        <v>347</v>
      </c>
      <c r="K291" s="563"/>
      <c r="L291" s="563"/>
      <c r="M291" s="564" t="str">
        <f>IF('Smart Application'!$A272="Hide","Included",IF('Smart Application'!N272="",0,'Smart Application'!N272))</f>
        <v>Included</v>
      </c>
      <c r="N291" s="564" t="str">
        <f>IF('Smart Application'!M273="Hide","N/a",IF('Smart Application'!T273="","",'Smart Application'!T273))</f>
        <v/>
      </c>
      <c r="O291" s="401" t="str">
        <f>IF('Smart Application'!$A272="Hide","N/a",IF('Smart Application'!O272="",0,'Smart Application'!O272))</f>
        <v>N/a</v>
      </c>
      <c r="P291" s="317"/>
    </row>
    <row r="292" spans="1:16" ht="15" customHeight="1" x14ac:dyDescent="0.25">
      <c r="A292" s="369"/>
      <c r="B292" s="354"/>
      <c r="C292" s="316"/>
      <c r="D292" s="563" t="s">
        <v>351</v>
      </c>
      <c r="E292" s="563"/>
      <c r="F292" s="563"/>
      <c r="G292" s="564" t="str">
        <f>IF('Smart Application'!A273="Hide","Included",IF('Smart Application'!K273="",0,'Smart Application'!K273))</f>
        <v>Included</v>
      </c>
      <c r="H292" s="564" t="str">
        <f>IF('Smart Application'!G274="Hide","N/a",IF('Smart Application'!N274="","",'Smart Application'!N274))</f>
        <v/>
      </c>
      <c r="I292" s="316"/>
      <c r="J292" s="563" t="s">
        <v>348</v>
      </c>
      <c r="K292" s="563"/>
      <c r="L292" s="563"/>
      <c r="M292" s="564" t="str">
        <f>IF('Smart Application'!$A273="Hide","Included",IF('Smart Application'!N273="",0,'Smart Application'!N273))</f>
        <v>Included</v>
      </c>
      <c r="N292" s="564" t="str">
        <f>IF('Smart Application'!M274="Hide","N/a",IF('Smart Application'!T274="","",'Smart Application'!T274))</f>
        <v/>
      </c>
      <c r="O292" s="401" t="str">
        <f>IF('Smart Application'!$A273="Hide","N/a",IF('Smart Application'!O273="",0,'Smart Application'!O273))</f>
        <v>N/a</v>
      </c>
      <c r="P292" s="317"/>
    </row>
    <row r="293" spans="1:16" ht="15.75" x14ac:dyDescent="0.25">
      <c r="A293" s="369"/>
      <c r="B293" s="354"/>
      <c r="C293" s="395"/>
      <c r="D293" s="563" t="s">
        <v>353</v>
      </c>
      <c r="E293" s="563"/>
      <c r="F293" s="563"/>
      <c r="G293" s="564" t="str">
        <f>IF('Smart Application'!A274="Hide","Included",IF('Smart Application'!K274="",0,'Smart Application'!K274))</f>
        <v>Included</v>
      </c>
      <c r="H293" s="564" t="str">
        <f>IF('Smart Application'!G275="Hide","N/a",IF('Smart Application'!N275="","",'Smart Application'!N275))</f>
        <v/>
      </c>
      <c r="I293" s="316"/>
      <c r="J293" s="563" t="s">
        <v>350</v>
      </c>
      <c r="K293" s="563"/>
      <c r="L293" s="563"/>
      <c r="M293" s="564" t="str">
        <f>IF('Smart Application'!$A274="Hide","Included",IF('Smart Application'!N274="",0,'Smart Application'!N274))</f>
        <v>Included</v>
      </c>
      <c r="N293" s="564" t="str">
        <f>IF('Smart Application'!M275="Hide","N/a",IF('Smart Application'!T275="","",'Smart Application'!T275))</f>
        <v/>
      </c>
      <c r="O293" s="401" t="str">
        <f>IF('Smart Application'!$A274="Hide","N/a",IF('Smart Application'!O274="",0,'Smart Application'!O274))</f>
        <v>N/a</v>
      </c>
      <c r="P293" s="317"/>
    </row>
    <row r="294" spans="1:16" ht="15.75" x14ac:dyDescent="0.25">
      <c r="A294" s="369"/>
      <c r="B294" s="354"/>
      <c r="C294" s="316"/>
      <c r="D294" s="563" t="s">
        <v>355</v>
      </c>
      <c r="E294" s="563"/>
      <c r="F294" s="563"/>
      <c r="G294" s="564" t="str">
        <f>IF('Smart Application'!A275="Hide","Included",IF('Smart Application'!K275="",0,'Smart Application'!K275))</f>
        <v>Included</v>
      </c>
      <c r="H294" s="564" t="str">
        <f>IF('Smart Application'!G276="Hide","N/a",IF('Smart Application'!N276="","",'Smart Application'!N276))</f>
        <v/>
      </c>
      <c r="I294" s="316"/>
      <c r="J294" s="563" t="s">
        <v>352</v>
      </c>
      <c r="K294" s="563"/>
      <c r="L294" s="563"/>
      <c r="M294" s="564" t="str">
        <f>IF('Smart Application'!$A275="Hide","Included",IF('Smart Application'!N275="",0,'Smart Application'!N275))</f>
        <v>Included</v>
      </c>
      <c r="N294" s="564" t="str">
        <f>IF('Smart Application'!M276="Hide","N/a",IF('Smart Application'!T276="","",'Smart Application'!T276))</f>
        <v/>
      </c>
      <c r="O294" s="401" t="str">
        <f>IF('Smart Application'!$A275="Hide","N/a",IF('Smart Application'!O275="",0,'Smart Application'!O275))</f>
        <v>N/a</v>
      </c>
      <c r="P294" s="317"/>
    </row>
    <row r="295" spans="1:16" ht="15.75" x14ac:dyDescent="0.25">
      <c r="A295" s="369"/>
      <c r="B295" s="354"/>
      <c r="C295" s="316"/>
      <c r="D295" s="563" t="s">
        <v>357</v>
      </c>
      <c r="E295" s="563"/>
      <c r="F295" s="563"/>
      <c r="G295" s="564" t="str">
        <f>IF('Smart Application'!A276="Hide","Included",IF('Smart Application'!K276="",0,'Smart Application'!K276))</f>
        <v>Included</v>
      </c>
      <c r="H295" s="564" t="str">
        <f>IF('Smart Application'!G277="Hide","N/a",IF('Smart Application'!N277="","",'Smart Application'!N277))</f>
        <v/>
      </c>
      <c r="I295" s="316"/>
      <c r="J295" s="563" t="s">
        <v>354</v>
      </c>
      <c r="K295" s="563"/>
      <c r="L295" s="563"/>
      <c r="M295" s="564" t="str">
        <f>IF('Smart Application'!$A276="Hide","Included",IF('Smart Application'!N276="",0,'Smart Application'!N276))</f>
        <v>Included</v>
      </c>
      <c r="N295" s="564" t="str">
        <f>IF('Smart Application'!M277="Hide","N/a",IF('Smart Application'!T277="","",'Smart Application'!T277))</f>
        <v/>
      </c>
      <c r="O295" s="401" t="str">
        <f>IF('Smart Application'!$A276="Hide","N/a",IF('Smart Application'!O276="",0,'Smart Application'!O276))</f>
        <v>N/a</v>
      </c>
      <c r="P295" s="317"/>
    </row>
    <row r="296" spans="1:16" ht="15.75" x14ac:dyDescent="0.25">
      <c r="A296" s="369"/>
      <c r="B296" s="369"/>
      <c r="C296" s="395"/>
      <c r="D296" s="563" t="s">
        <v>359</v>
      </c>
      <c r="E296" s="563"/>
      <c r="F296" s="563"/>
      <c r="G296" s="564" t="str">
        <f>IF('Smart Application'!A277="Hide","Included",IF('Smart Application'!K277="",0,'Smart Application'!K277))</f>
        <v>Included</v>
      </c>
      <c r="H296" s="564" t="str">
        <f>IF('Smart Application'!G278="Hide","N/a",IF('Smart Application'!N278="","",'Smart Application'!N278))</f>
        <v/>
      </c>
      <c r="I296" s="316"/>
      <c r="J296" s="563" t="s">
        <v>356</v>
      </c>
      <c r="K296" s="563"/>
      <c r="L296" s="563"/>
      <c r="M296" s="564" t="str">
        <f>IF('Smart Application'!$A277="Hide","Included",IF('Smart Application'!N277="",0,'Smart Application'!N277))</f>
        <v>Included</v>
      </c>
      <c r="N296" s="564" t="str">
        <f>IF('Smart Application'!M278="Hide","N/a",IF('Smart Application'!T278="","",'Smart Application'!T278))</f>
        <v/>
      </c>
      <c r="O296" s="401" t="str">
        <f>IF('Smart Application'!$A277="Hide","N/a",IF('Smart Application'!O277="",0,'Smart Application'!O277))</f>
        <v>N/a</v>
      </c>
      <c r="P296" s="317"/>
    </row>
    <row r="297" spans="1:16" ht="15.75" x14ac:dyDescent="0.25">
      <c r="A297" s="369"/>
      <c r="B297" s="354"/>
      <c r="C297" s="316"/>
      <c r="D297" s="563" t="s">
        <v>361</v>
      </c>
      <c r="E297" s="563"/>
      <c r="F297" s="563"/>
      <c r="G297" s="564" t="str">
        <f>IF('Smart Application'!A278="Hide","Included",IF('Smart Application'!K278="",0,'Smart Application'!K278))</f>
        <v>Included</v>
      </c>
      <c r="H297" s="564" t="str">
        <f>IF('Smart Application'!G279="Hide","N/a",IF('Smart Application'!N279="","",'Smart Application'!N279))</f>
        <v/>
      </c>
      <c r="I297" s="316"/>
      <c r="J297" s="563" t="s">
        <v>358</v>
      </c>
      <c r="K297" s="563"/>
      <c r="L297" s="563"/>
      <c r="M297" s="564" t="str">
        <f>IF('Smart Application'!$A278="Hide","Included",IF('Smart Application'!N278="",0,'Smart Application'!N278))</f>
        <v>Included</v>
      </c>
      <c r="N297" s="564" t="str">
        <f>IF('Smart Application'!M279="Hide","N/a",IF('Smart Application'!T279="","",'Smart Application'!T279))</f>
        <v/>
      </c>
      <c r="O297" s="401" t="str">
        <f>IF('Smart Application'!$A278="Hide","N/a",IF('Smart Application'!O278="",0,'Smart Application'!O278))</f>
        <v>N/a</v>
      </c>
      <c r="P297" s="317"/>
    </row>
    <row r="298" spans="1:16" ht="15.75" x14ac:dyDescent="0.25">
      <c r="A298" s="369"/>
      <c r="B298" s="354"/>
      <c r="C298" s="316"/>
      <c r="D298" s="563" t="s">
        <v>363</v>
      </c>
      <c r="E298" s="563"/>
      <c r="F298" s="563"/>
      <c r="G298" s="564" t="str">
        <f>IF('Smart Application'!A279="Hide","Included",IF('Smart Application'!K279="",0,'Smart Application'!K279))</f>
        <v>Included</v>
      </c>
      <c r="H298" s="564" t="str">
        <f>IF('Smart Application'!G280="Hide","N/a",IF('Smart Application'!N280="","",'Smart Application'!N280))</f>
        <v/>
      </c>
      <c r="I298" s="316"/>
      <c r="J298" s="563" t="s">
        <v>360</v>
      </c>
      <c r="K298" s="563"/>
      <c r="L298" s="563"/>
      <c r="M298" s="564" t="str">
        <f>IF('Smart Application'!$A279="Hide","Included",IF('Smart Application'!N279="",0,'Smart Application'!N279))</f>
        <v>Included</v>
      </c>
      <c r="N298" s="564" t="str">
        <f>IF('Smart Application'!M280="Hide","N/a",IF('Smart Application'!T280="","",'Smart Application'!T280))</f>
        <v/>
      </c>
      <c r="O298" s="401" t="str">
        <f>IF('Smart Application'!$A279="Hide","N/a",IF('Smart Application'!O279="",0,'Smart Application'!O279))</f>
        <v>N/a</v>
      </c>
      <c r="P298" s="317"/>
    </row>
    <row r="299" spans="1:16" ht="15.75" x14ac:dyDescent="0.25">
      <c r="A299" s="369"/>
      <c r="B299" s="354"/>
      <c r="C299" s="395"/>
      <c r="D299" s="563" t="s">
        <v>369</v>
      </c>
      <c r="E299" s="563"/>
      <c r="F299" s="563"/>
      <c r="G299" s="564" t="str">
        <f>IF('Smart Application'!A280="Hide","Included",IF('Smart Application'!K280="",0,'Smart Application'!K280))</f>
        <v>Included</v>
      </c>
      <c r="H299" s="564" t="str">
        <f>IF('Smart Application'!G281="Hide","N/a",IF('Smart Application'!N281="","",'Smart Application'!N281))</f>
        <v/>
      </c>
      <c r="I299" s="316"/>
      <c r="J299" s="563" t="s">
        <v>362</v>
      </c>
      <c r="K299" s="563"/>
      <c r="L299" s="563"/>
      <c r="M299" s="564" t="str">
        <f>IF('Smart Application'!$A280="Hide","Included",IF('Smart Application'!N280="",0,'Smart Application'!N280))</f>
        <v>Included</v>
      </c>
      <c r="N299" s="564" t="str">
        <f>IF('Smart Application'!M281="Hide","N/a",IF('Smart Application'!T281="","",'Smart Application'!T281))</f>
        <v/>
      </c>
      <c r="O299" s="401" t="str">
        <f>IF('Smart Application'!$A280="Hide","N/a",IF('Smart Application'!O280="",0,'Smart Application'!O280))</f>
        <v>N/a</v>
      </c>
      <c r="P299" s="317"/>
    </row>
    <row r="300" spans="1:16" ht="15" customHeight="1" x14ac:dyDescent="0.25">
      <c r="A300" s="369"/>
      <c r="B300" s="354"/>
      <c r="C300" s="316"/>
      <c r="D300" s="563" t="s">
        <v>371</v>
      </c>
      <c r="E300" s="563"/>
      <c r="F300" s="563"/>
      <c r="G300" s="564" t="str">
        <f>IF('Smart Application'!A281="Hide","Included",IF('Smart Application'!K281="",0,'Smart Application'!K281))</f>
        <v>Included</v>
      </c>
      <c r="H300" s="564" t="str">
        <f>IF('Smart Application'!G282="Hide","N/a",IF('Smart Application'!N282="","",'Smart Application'!N282))</f>
        <v/>
      </c>
      <c r="I300" s="316"/>
      <c r="J300" s="563" t="s">
        <v>364</v>
      </c>
      <c r="K300" s="563"/>
      <c r="L300" s="563"/>
      <c r="M300" s="564" t="str">
        <f>IF('Smart Application'!$A281="Hide","Included",IF('Smart Application'!N281="",0,'Smart Application'!N281))</f>
        <v>Included</v>
      </c>
      <c r="N300" s="564" t="str">
        <f>IF('Smart Application'!M282="Hide","N/a",IF('Smart Application'!T282="","",'Smart Application'!T282))</f>
        <v/>
      </c>
      <c r="O300" s="401" t="str">
        <f>IF('Smart Application'!$A281="Hide","N/a",IF('Smart Application'!O281="",0,'Smart Application'!O281))</f>
        <v>N/a</v>
      </c>
      <c r="P300" s="317"/>
    </row>
    <row r="301" spans="1:16" ht="15.75" x14ac:dyDescent="0.25">
      <c r="A301" s="369"/>
      <c r="B301" s="354"/>
      <c r="C301" s="395"/>
      <c r="D301" s="376"/>
      <c r="E301" s="376"/>
      <c r="F301" s="376"/>
      <c r="G301" s="376"/>
      <c r="H301" s="376"/>
      <c r="I301" s="376"/>
      <c r="J301" s="376"/>
      <c r="K301" s="376"/>
      <c r="L301" s="376"/>
      <c r="M301" s="376"/>
      <c r="N301" s="376"/>
      <c r="O301" s="376"/>
      <c r="P301" s="376"/>
    </row>
    <row r="302" spans="1:16" ht="15.75" x14ac:dyDescent="0.25">
      <c r="A302" s="369"/>
      <c r="B302" s="354"/>
      <c r="C302" s="395"/>
      <c r="D302" s="363" t="s">
        <v>811</v>
      </c>
      <c r="E302" s="376"/>
      <c r="F302" s="376"/>
      <c r="G302" s="376"/>
      <c r="H302" s="376"/>
      <c r="I302" s="376"/>
      <c r="J302" s="376"/>
      <c r="K302" s="376"/>
      <c r="L302" s="376"/>
      <c r="M302" s="376"/>
      <c r="N302" s="376"/>
      <c r="O302" s="376"/>
      <c r="P302" s="376"/>
    </row>
    <row r="303" spans="1:16" ht="15.75" x14ac:dyDescent="0.25">
      <c r="A303" s="369"/>
      <c r="B303" s="354"/>
      <c r="C303" s="395"/>
      <c r="D303" s="563" t="str">
        <f>IF('Smart Application'!A284="Hide","N/a",IF('Smart Application'!J284="",0,'Smart Application'!J284))</f>
        <v>N/a</v>
      </c>
      <c r="E303" s="563"/>
      <c r="F303" s="563"/>
      <c r="G303" s="402" t="str">
        <f>IF('Smart Application'!A284="Hide","N/a",IF('Smart Application'!K284="",0,'Smart Application'!K284))</f>
        <v>N/a</v>
      </c>
      <c r="H303" s="376"/>
      <c r="I303" s="376"/>
      <c r="J303" s="563" t="str">
        <f>IF('Smart Application'!A284="Hide","N/a",IF('Smart Application'!M284="",0,'Smart Application'!M284))</f>
        <v>N/a</v>
      </c>
      <c r="K303" s="563"/>
      <c r="L303" s="563"/>
      <c r="M303" s="402" t="str">
        <f>IF('Smart Application'!A284="Hide","N/a",IF('Smart Application'!N284="",0,'Smart Application'!N284))</f>
        <v>N/a</v>
      </c>
      <c r="N303" s="376"/>
      <c r="O303" s="376"/>
      <c r="P303" s="376"/>
    </row>
    <row r="304" spans="1:16" ht="15.75" x14ac:dyDescent="0.25">
      <c r="A304" s="369"/>
      <c r="B304" s="369"/>
      <c r="C304" s="316"/>
      <c r="D304" s="563" t="str">
        <f>IF('Smart Application'!A285="Hide","N/a",IF('Smart Application'!J285="",0,'Smart Application'!J285))</f>
        <v>N/a</v>
      </c>
      <c r="E304" s="563"/>
      <c r="F304" s="563"/>
      <c r="G304" s="402" t="str">
        <f>IF('Smart Application'!A285="Hide","N/a",IF('Smart Application'!K285="",0,'Smart Application'!K285))</f>
        <v>N/a</v>
      </c>
      <c r="H304" s="376"/>
      <c r="I304" s="376"/>
      <c r="J304" s="563" t="str">
        <f>IF('Smart Application'!A285="Hide","N/a",IF('Smart Application'!M285="",0,'Smart Application'!M285))</f>
        <v>N/a</v>
      </c>
      <c r="K304" s="563"/>
      <c r="L304" s="563"/>
      <c r="M304" s="402" t="str">
        <f>IF('Smart Application'!A285="Hide","N/a",IF('Smart Application'!N285="",0,'Smart Application'!N285))</f>
        <v>N/a</v>
      </c>
      <c r="N304" s="376"/>
      <c r="O304" s="376"/>
      <c r="P304" s="376"/>
    </row>
    <row r="305" spans="1:16" ht="15.75" x14ac:dyDescent="0.25">
      <c r="A305" s="369"/>
      <c r="B305" s="354"/>
      <c r="C305" s="316"/>
      <c r="D305" s="563" t="str">
        <f>IF('Smart Application'!A287="Hide","N/a",IF('Smart Application'!J287="",0,'Smart Application'!J287))</f>
        <v>N/a</v>
      </c>
      <c r="E305" s="563"/>
      <c r="F305" s="563"/>
      <c r="G305" s="402" t="str">
        <f>IF('Smart Application'!A287="Hide","N/a",IF('Smart Application'!K287="",0,'Smart Application'!K287))</f>
        <v>N/a</v>
      </c>
      <c r="H305" s="376"/>
      <c r="I305" s="376"/>
      <c r="J305" s="563" t="str">
        <f>IF('Smart Application'!A287="Hide","N/a",IF('Smart Application'!M287="",0,'Smart Application'!M287))</f>
        <v>N/a</v>
      </c>
      <c r="K305" s="563"/>
      <c r="L305" s="563"/>
      <c r="M305" s="402" t="str">
        <f>IF('Smart Application'!A287="Hide","N/a",IF('Smart Application'!N287="",0,'Smart Application'!N287))</f>
        <v>N/a</v>
      </c>
      <c r="N305" s="376"/>
      <c r="O305" s="376"/>
      <c r="P305" s="376"/>
    </row>
    <row r="306" spans="1:16" ht="15.75" x14ac:dyDescent="0.25">
      <c r="A306" s="369"/>
      <c r="B306" s="354"/>
      <c r="C306" s="316"/>
      <c r="D306" s="316"/>
      <c r="E306" s="316"/>
      <c r="F306" s="316"/>
      <c r="G306" s="316"/>
      <c r="H306" s="316"/>
      <c r="I306" s="316"/>
      <c r="J306" s="316"/>
      <c r="K306" s="316"/>
      <c r="L306" s="316"/>
      <c r="M306" s="316"/>
      <c r="N306" s="316"/>
      <c r="O306" s="316"/>
      <c r="P306" s="317"/>
    </row>
    <row r="307" spans="1:16" ht="15.75" x14ac:dyDescent="0.25">
      <c r="A307" s="369"/>
      <c r="B307" s="403">
        <f>IF('Smart Application'!A289="Hide","N/a",IF('Smart Application'!A289="","",'Smart Application'!H289))</f>
        <v>0</v>
      </c>
      <c r="C307" s="316"/>
      <c r="D307" s="561" t="s">
        <v>429</v>
      </c>
      <c r="E307" s="561"/>
      <c r="F307" s="561"/>
      <c r="G307" s="561"/>
      <c r="H307" s="561"/>
      <c r="I307" s="561"/>
      <c r="J307" s="561"/>
      <c r="K307" s="561"/>
      <c r="L307" s="561"/>
      <c r="M307" s="561"/>
      <c r="N307" s="561"/>
      <c r="O307" s="561"/>
      <c r="P307" s="561"/>
    </row>
    <row r="308" spans="1:16" ht="15.75" x14ac:dyDescent="0.25">
      <c r="A308" s="369"/>
      <c r="B308" s="354"/>
      <c r="C308" s="395"/>
      <c r="D308" s="316"/>
      <c r="E308" s="316"/>
      <c r="F308" s="316"/>
      <c r="G308" s="316"/>
      <c r="H308" s="316"/>
      <c r="I308" s="316"/>
      <c r="J308" s="316"/>
      <c r="K308" s="316"/>
      <c r="L308" s="316"/>
      <c r="M308" s="316"/>
      <c r="N308" s="316"/>
      <c r="O308" s="316"/>
      <c r="P308" s="317"/>
    </row>
    <row r="309" spans="1:16" ht="48" customHeight="1" x14ac:dyDescent="0.25">
      <c r="A309" s="369"/>
      <c r="B309" s="404">
        <f>IF('Smart Application'!A291="Hide","N/a",IF('Smart Application'!A291="","",'Smart Application'!H291))</f>
        <v>0</v>
      </c>
      <c r="C309" s="316"/>
      <c r="D309" s="569" t="s">
        <v>812</v>
      </c>
      <c r="E309" s="569"/>
      <c r="F309" s="569"/>
      <c r="G309" s="569"/>
      <c r="H309" s="569"/>
      <c r="I309" s="569"/>
      <c r="J309" s="569"/>
      <c r="K309" s="569"/>
      <c r="L309" s="569"/>
      <c r="M309" s="569"/>
      <c r="N309" s="569"/>
      <c r="O309" s="569"/>
      <c r="P309" s="569"/>
    </row>
    <row r="310" spans="1:16" ht="45.75" customHeight="1" x14ac:dyDescent="0.25">
      <c r="A310" s="369"/>
      <c r="B310" s="404">
        <f>IF('Smart Application'!A293="Hide","N/a",IF('Smart Application'!A293="","",'Smart Application'!H293))</f>
        <v>0</v>
      </c>
      <c r="C310" s="316"/>
      <c r="D310" s="558" t="s">
        <v>813</v>
      </c>
      <c r="E310" s="558"/>
      <c r="F310" s="558"/>
      <c r="G310" s="558"/>
      <c r="H310" s="558"/>
      <c r="I310" s="558"/>
      <c r="J310" s="558"/>
      <c r="K310" s="558"/>
      <c r="L310" s="558"/>
      <c r="M310" s="558"/>
      <c r="N310" s="558"/>
      <c r="O310" s="558"/>
      <c r="P310" s="558"/>
    </row>
    <row r="311" spans="1:16" ht="15" customHeight="1" x14ac:dyDescent="0.25">
      <c r="A311" s="369"/>
      <c r="B311" s="405"/>
      <c r="C311" s="316"/>
      <c r="D311" s="388"/>
      <c r="E311" s="388"/>
      <c r="F311" s="388"/>
      <c r="G311" s="388"/>
      <c r="H311" s="388"/>
      <c r="I311" s="388"/>
      <c r="J311" s="388"/>
      <c r="K311" s="388"/>
      <c r="L311" s="388"/>
      <c r="M311" s="388"/>
      <c r="N311" s="388"/>
      <c r="O311" s="388"/>
      <c r="P311" s="389"/>
    </row>
    <row r="312" spans="1:16" ht="30" customHeight="1" x14ac:dyDescent="0.25">
      <c r="A312" s="377"/>
      <c r="B312" s="377"/>
      <c r="C312" s="406" t="s">
        <v>179</v>
      </c>
      <c r="D312" s="583" t="s">
        <v>788</v>
      </c>
      <c r="E312" s="583"/>
      <c r="F312" s="583"/>
      <c r="G312" s="583"/>
      <c r="H312" s="583"/>
      <c r="I312" s="583"/>
      <c r="J312" s="583"/>
      <c r="K312" s="583"/>
      <c r="L312" s="583"/>
      <c r="M312" s="583"/>
      <c r="N312" s="583"/>
      <c r="O312" s="583"/>
      <c r="P312" s="583"/>
    </row>
    <row r="313" spans="1:16" ht="16.5" thickBot="1" x14ac:dyDescent="0.3">
      <c r="A313" s="377"/>
      <c r="B313" s="377"/>
      <c r="C313" s="317"/>
      <c r="D313" s="317"/>
      <c r="E313" s="317"/>
      <c r="F313" s="317"/>
      <c r="G313" s="317"/>
      <c r="H313" s="317"/>
      <c r="I313" s="317"/>
      <c r="J313" s="317"/>
      <c r="K313" s="317"/>
      <c r="L313" s="317"/>
      <c r="M313" s="317"/>
      <c r="N313" s="317"/>
      <c r="O313" s="317"/>
      <c r="P313" s="317"/>
    </row>
    <row r="314" spans="1:16" ht="16.5" thickBot="1" x14ac:dyDescent="0.3">
      <c r="A314" s="377"/>
      <c r="B314" s="377"/>
      <c r="C314" s="317"/>
      <c r="D314" s="317"/>
      <c r="E314" s="566" t="s">
        <v>446</v>
      </c>
      <c r="F314" s="568"/>
      <c r="G314" s="566" t="s">
        <v>462</v>
      </c>
      <c r="H314" s="567"/>
      <c r="I314" s="568"/>
      <c r="J314" s="566" t="s">
        <v>461</v>
      </c>
      <c r="K314" s="567"/>
      <c r="L314" s="568"/>
      <c r="M314" s="317"/>
      <c r="N314" s="317"/>
      <c r="O314" s="317"/>
      <c r="P314" s="317"/>
    </row>
    <row r="315" spans="1:16" ht="15" customHeight="1" x14ac:dyDescent="0.25">
      <c r="A315" s="377"/>
      <c r="B315" s="377"/>
      <c r="C315" s="317"/>
      <c r="D315" s="317"/>
      <c r="E315" s="571" t="s">
        <v>448</v>
      </c>
      <c r="F315" s="572"/>
      <c r="G315" s="577">
        <f>IF('Smart Application'!$A298="Show",'Smart Application'!K298,'Smart Application'!K307)</f>
        <v>0</v>
      </c>
      <c r="H315" s="578"/>
      <c r="I315" s="578"/>
      <c r="J315" s="578" t="str">
        <f>IF('Smart Application'!$A298="Show",'Smart Application'!L298,'Smart Application'!L307)</f>
        <v>Standard Option</v>
      </c>
      <c r="K315" s="578"/>
      <c r="L315" s="588"/>
      <c r="M315" s="317"/>
      <c r="N315" s="407"/>
      <c r="O315" s="317"/>
      <c r="P315" s="317"/>
    </row>
    <row r="316" spans="1:16" ht="15" customHeight="1" x14ac:dyDescent="0.25">
      <c r="A316" s="377"/>
      <c r="B316" s="377"/>
      <c r="C316" s="317"/>
      <c r="D316" s="317"/>
      <c r="E316" s="573" t="s">
        <v>450</v>
      </c>
      <c r="F316" s="574"/>
      <c r="G316" s="579">
        <f>IF('Smart Application'!$A299="Show",'Smart Application'!K299,'Smart Application'!K308)</f>
        <v>0</v>
      </c>
      <c r="H316" s="580"/>
      <c r="I316" s="580"/>
      <c r="J316" s="580" t="str">
        <f>IF('Smart Application'!$A299="Show",'Smart Application'!L299,'Smart Application'!L308)</f>
        <v>Standard Option</v>
      </c>
      <c r="K316" s="580"/>
      <c r="L316" s="594"/>
      <c r="M316" s="317"/>
      <c r="N316" s="317"/>
      <c r="O316" s="317"/>
      <c r="P316" s="317"/>
    </row>
    <row r="317" spans="1:16" ht="15.75" x14ac:dyDescent="0.25">
      <c r="A317" s="377"/>
      <c r="B317" s="377"/>
      <c r="C317" s="317"/>
      <c r="D317" s="317"/>
      <c r="E317" s="573" t="s">
        <v>451</v>
      </c>
      <c r="F317" s="574"/>
      <c r="G317" s="579">
        <f>IF('Smart Application'!$A300="Show",'Smart Application'!K300,'Smart Application'!K309)</f>
        <v>0</v>
      </c>
      <c r="H317" s="580"/>
      <c r="I317" s="580"/>
      <c r="J317" s="580" t="str">
        <f>IF('Smart Application'!$A300="Show",'Smart Application'!L300,'Smart Application'!L309)</f>
        <v>Always Per Unit</v>
      </c>
      <c r="K317" s="580"/>
      <c r="L317" s="594"/>
      <c r="M317" s="317"/>
      <c r="N317" s="317"/>
      <c r="O317" s="317"/>
      <c r="P317" s="317"/>
    </row>
    <row r="318" spans="1:16" ht="15" customHeight="1" x14ac:dyDescent="0.25">
      <c r="A318" s="377"/>
      <c r="B318" s="377"/>
      <c r="C318" s="317"/>
      <c r="D318" s="317"/>
      <c r="E318" s="573" t="s">
        <v>453</v>
      </c>
      <c r="F318" s="574"/>
      <c r="G318" s="579">
        <f>IF('Smart Application'!$A301="Show",'Smart Application'!K301,'Smart Application'!K310)</f>
        <v>0</v>
      </c>
      <c r="H318" s="580"/>
      <c r="I318" s="580"/>
      <c r="J318" s="580" t="str">
        <f>IF('Smart Application'!$A301="Show",'Smart Application'!L301,'Smart Application'!L310)</f>
        <v>Standard Option</v>
      </c>
      <c r="K318" s="580"/>
      <c r="L318" s="594"/>
      <c r="M318" s="317"/>
      <c r="N318" s="317"/>
      <c r="O318" s="317"/>
      <c r="P318" s="317"/>
    </row>
    <row r="319" spans="1:16" ht="15" customHeight="1" x14ac:dyDescent="0.25">
      <c r="A319" s="377"/>
      <c r="B319" s="377"/>
      <c r="C319" s="317"/>
      <c r="D319" s="317"/>
      <c r="E319" s="573" t="s">
        <v>454</v>
      </c>
      <c r="F319" s="574"/>
      <c r="G319" s="579">
        <f>IF('Smart Application'!$A302="Show",'Smart Application'!K302,'Smart Application'!K311)</f>
        <v>0</v>
      </c>
      <c r="H319" s="580"/>
      <c r="I319" s="580"/>
      <c r="J319" s="580" t="str">
        <f>IF('Smart Application'!$A302="Show",'Smart Application'!L302,'Smart Application'!L311)</f>
        <v>Standard Option</v>
      </c>
      <c r="K319" s="580"/>
      <c r="L319" s="594"/>
      <c r="M319" s="317"/>
      <c r="N319" s="317"/>
      <c r="O319" s="317"/>
      <c r="P319" s="317"/>
    </row>
    <row r="320" spans="1:16" ht="16.5" thickBot="1" x14ac:dyDescent="0.3">
      <c r="A320" s="377"/>
      <c r="B320" s="377"/>
      <c r="C320" s="317"/>
      <c r="D320" s="317"/>
      <c r="E320" s="575" t="s">
        <v>455</v>
      </c>
      <c r="F320" s="576"/>
      <c r="G320" s="581" t="str">
        <f>IF('Broker &amp; Insured Information'!$E$41="CA",IF('Smart Application'!$A$304="Show",'Smart Application'!$K$304,'Smart Application'!$K$313),IF('Smart Application'!$A$303="Show",'Smart Application'!$K$303,'Smart Application'!$K$312))</f>
        <v>(None)</v>
      </c>
      <c r="H320" s="582"/>
      <c r="I320" s="582"/>
      <c r="J320" s="595" t="str">
        <f>IF('Smart Application'!$A303="Show",'Smart Application'!L303,'Smart Application'!L312)</f>
        <v>Always Per Building</v>
      </c>
      <c r="K320" s="595"/>
      <c r="L320" s="596"/>
      <c r="M320" s="317"/>
      <c r="N320" s="317"/>
      <c r="O320" s="317"/>
      <c r="P320" s="317"/>
    </row>
    <row r="321" spans="1:16" ht="15.75" x14ac:dyDescent="0.25">
      <c r="A321" s="377"/>
      <c r="B321" s="377"/>
      <c r="C321" s="317"/>
      <c r="D321" s="317"/>
      <c r="E321" s="317"/>
      <c r="F321" s="317"/>
      <c r="G321" s="317"/>
      <c r="H321" s="317"/>
      <c r="I321" s="317"/>
      <c r="J321" s="317" t="str">
        <f>IF(OR('Smart Application'!A304="Show",'Smart Application'!A313="Show"),"*Occurrence Options Based on Replacement Cost (CA only)","")</f>
        <v/>
      </c>
      <c r="K321" s="317"/>
      <c r="L321" s="317"/>
      <c r="M321" s="317"/>
      <c r="N321" s="317"/>
      <c r="O321" s="317"/>
      <c r="P321" s="317"/>
    </row>
    <row r="322" spans="1:16" ht="15.75" x14ac:dyDescent="0.25">
      <c r="A322" s="369"/>
      <c r="B322" s="369"/>
      <c r="C322" s="316"/>
      <c r="D322" s="316" t="s">
        <v>31</v>
      </c>
      <c r="E322" s="316"/>
      <c r="F322" s="316"/>
      <c r="G322" s="316"/>
      <c r="H322" s="316"/>
      <c r="I322" s="316"/>
      <c r="J322" s="316"/>
      <c r="K322" s="316"/>
      <c r="L322" s="316"/>
      <c r="M322" s="316"/>
      <c r="N322" s="316"/>
      <c r="O322" s="316"/>
      <c r="P322" s="317"/>
    </row>
    <row r="323" spans="1:16" ht="15.75" x14ac:dyDescent="0.25">
      <c r="A323" s="369"/>
      <c r="B323" s="370">
        <f>IF('Smart Application'!A316="Hide","N/a",IF('Smart Application'!A316="","",'Smart Application'!H316))</f>
        <v>0</v>
      </c>
      <c r="C323" s="316"/>
      <c r="D323" s="316"/>
      <c r="E323" s="316" t="s">
        <v>180</v>
      </c>
      <c r="F323" s="316"/>
      <c r="G323" s="316"/>
      <c r="H323" s="316"/>
      <c r="I323" s="316"/>
      <c r="J323" s="316"/>
      <c r="K323" s="316"/>
      <c r="L323" s="316"/>
      <c r="M323" s="316"/>
      <c r="N323" s="316"/>
      <c r="O323" s="316"/>
      <c r="P323" s="317"/>
    </row>
    <row r="324" spans="1:16" ht="15.75" x14ac:dyDescent="0.25">
      <c r="A324" s="369"/>
      <c r="B324" s="370">
        <f>IF('Smart Application'!A317="Hide","N/a",IF('Smart Application'!A317="","",'Smart Application'!H317))</f>
        <v>0</v>
      </c>
      <c r="C324" s="316"/>
      <c r="D324" s="316"/>
      <c r="E324" s="316" t="s">
        <v>181</v>
      </c>
      <c r="F324" s="316"/>
      <c r="G324" s="316"/>
      <c r="H324" s="316"/>
      <c r="I324" s="316"/>
      <c r="J324" s="316"/>
      <c r="K324" s="316"/>
      <c r="L324" s="316"/>
      <c r="M324" s="316"/>
      <c r="N324" s="316"/>
      <c r="O324" s="316"/>
      <c r="P324" s="317"/>
    </row>
    <row r="325" spans="1:16" ht="16.5" thickBot="1" x14ac:dyDescent="0.3">
      <c r="A325" s="316"/>
      <c r="B325" s="382"/>
      <c r="C325" s="316"/>
      <c r="D325" s="316"/>
      <c r="E325" s="316"/>
      <c r="F325" s="316"/>
      <c r="G325" s="316"/>
      <c r="H325" s="316"/>
      <c r="I325" s="316"/>
      <c r="J325" s="316"/>
      <c r="K325" s="316"/>
      <c r="L325" s="316"/>
      <c r="M325" s="316"/>
      <c r="N325" s="316"/>
      <c r="O325" s="316"/>
      <c r="P325" s="317"/>
    </row>
    <row r="326" spans="1:16" ht="16.5" thickBot="1" x14ac:dyDescent="0.3">
      <c r="A326" s="348"/>
      <c r="B326" s="349"/>
      <c r="C326" s="350" t="s">
        <v>263</v>
      </c>
      <c r="D326" s="351"/>
      <c r="E326" s="351"/>
      <c r="F326" s="351"/>
      <c r="G326" s="351"/>
      <c r="H326" s="351"/>
      <c r="I326" s="351"/>
      <c r="J326" s="351"/>
      <c r="K326" s="351"/>
      <c r="L326" s="351"/>
      <c r="M326" s="351"/>
      <c r="N326" s="351"/>
      <c r="O326" s="351"/>
      <c r="P326" s="352"/>
    </row>
    <row r="327" spans="1:16" ht="15.75" x14ac:dyDescent="0.25">
      <c r="A327" s="369"/>
      <c r="B327" s="370">
        <f>IF('Smart Application'!A323="Hide","N/a",IF('Smart Application'!A323="","",'Smart Application'!H323))</f>
        <v>0</v>
      </c>
      <c r="C327" s="316"/>
      <c r="D327" s="316" t="s">
        <v>170</v>
      </c>
      <c r="E327" s="316"/>
      <c r="F327" s="316"/>
      <c r="G327" s="316"/>
      <c r="H327" s="316"/>
      <c r="I327" s="316"/>
      <c r="J327" s="316"/>
      <c r="K327" s="316"/>
      <c r="L327" s="316"/>
      <c r="M327" s="316"/>
      <c r="N327" s="316"/>
      <c r="O327" s="316"/>
      <c r="P327" s="317"/>
    </row>
    <row r="328" spans="1:16" ht="31.5" customHeight="1" x14ac:dyDescent="0.25">
      <c r="A328" s="369"/>
      <c r="B328" s="369"/>
      <c r="C328" s="316"/>
      <c r="D328" s="316"/>
      <c r="E328" s="561" t="s">
        <v>171</v>
      </c>
      <c r="F328" s="561"/>
      <c r="G328" s="561"/>
      <c r="H328" s="561"/>
      <c r="I328" s="561"/>
      <c r="J328" s="561"/>
      <c r="K328" s="561"/>
      <c r="L328" s="561"/>
      <c r="M328" s="561"/>
      <c r="N328" s="561"/>
      <c r="O328" s="561"/>
      <c r="P328" s="561"/>
    </row>
    <row r="329" spans="1:16" ht="15.75" x14ac:dyDescent="0.25">
      <c r="A329" s="369"/>
      <c r="B329" s="370">
        <f>IF('Smart Application'!A326="Hide","N/a",IF('Smart Application'!A326="","",'Smart Application'!H326))</f>
        <v>0</v>
      </c>
      <c r="C329" s="316"/>
      <c r="D329" s="316" t="s">
        <v>21</v>
      </c>
      <c r="E329" s="316"/>
      <c r="F329" s="316"/>
      <c r="G329" s="316"/>
      <c r="H329" s="316"/>
      <c r="I329" s="316"/>
      <c r="J329" s="316"/>
      <c r="K329" s="316"/>
      <c r="L329" s="316"/>
      <c r="M329" s="316"/>
      <c r="N329" s="316"/>
      <c r="O329" s="316"/>
      <c r="P329" s="317"/>
    </row>
    <row r="330" spans="1:16" ht="15" customHeight="1" x14ac:dyDescent="0.25">
      <c r="A330" s="369"/>
      <c r="B330" s="370">
        <f>IF('Smart Application'!A327="Hide","N/a",IF('Smart Application'!A327="","",'Smart Application'!H327))</f>
        <v>0</v>
      </c>
      <c r="C330" s="316"/>
      <c r="D330" s="558" t="s">
        <v>185</v>
      </c>
      <c r="E330" s="558"/>
      <c r="F330" s="558"/>
      <c r="G330" s="558"/>
      <c r="H330" s="558"/>
      <c r="I330" s="558"/>
      <c r="J330" s="558"/>
      <c r="K330" s="558"/>
      <c r="L330" s="558"/>
      <c r="M330" s="558"/>
      <c r="N330" s="558"/>
      <c r="O330" s="558"/>
      <c r="P330" s="558"/>
    </row>
    <row r="331" spans="1:16" ht="15" customHeight="1" thickBot="1" x14ac:dyDescent="0.3">
      <c r="A331" s="369"/>
      <c r="B331" s="354"/>
      <c r="C331" s="316"/>
      <c r="D331" s="388"/>
      <c r="E331" s="388"/>
      <c r="F331" s="388"/>
      <c r="G331" s="388"/>
      <c r="H331" s="388"/>
      <c r="I331" s="388"/>
      <c r="J331" s="388"/>
      <c r="K331" s="388"/>
      <c r="L331" s="388"/>
      <c r="M331" s="388"/>
      <c r="N331" s="388"/>
      <c r="O331" s="388"/>
      <c r="P331" s="388"/>
    </row>
    <row r="332" spans="1:16" ht="16.5" thickBot="1" x14ac:dyDescent="0.3">
      <c r="A332" s="348"/>
      <c r="B332" s="349"/>
      <c r="C332" s="350" t="s">
        <v>264</v>
      </c>
      <c r="D332" s="351"/>
      <c r="E332" s="351"/>
      <c r="F332" s="351"/>
      <c r="G332" s="351"/>
      <c r="H332" s="351"/>
      <c r="I332" s="351"/>
      <c r="J332" s="351"/>
      <c r="K332" s="351"/>
      <c r="L332" s="351"/>
      <c r="M332" s="351"/>
      <c r="N332" s="351"/>
      <c r="O332" s="351"/>
      <c r="P332" s="352"/>
    </row>
    <row r="333" spans="1:16" ht="32.25" customHeight="1" x14ac:dyDescent="0.25">
      <c r="A333" s="369"/>
      <c r="B333" s="369"/>
      <c r="C333" s="554" t="s">
        <v>285</v>
      </c>
      <c r="D333" s="554"/>
      <c r="E333" s="554"/>
      <c r="F333" s="554"/>
      <c r="G333" s="554"/>
      <c r="H333" s="554"/>
      <c r="I333" s="554"/>
      <c r="J333" s="554"/>
      <c r="K333" s="554"/>
      <c r="L333" s="554"/>
      <c r="M333" s="554"/>
      <c r="N333" s="554"/>
      <c r="O333" s="554"/>
      <c r="P333" s="554"/>
    </row>
    <row r="334" spans="1:16" ht="15.75" x14ac:dyDescent="0.25">
      <c r="A334" s="369"/>
      <c r="B334" s="370">
        <f>IF('Smart Application'!A331="Hide","N/a",IF('Smart Application'!A331="","",'Smart Application'!H331))</f>
        <v>0</v>
      </c>
      <c r="C334" s="408" t="s">
        <v>265</v>
      </c>
      <c r="D334" s="316"/>
      <c r="E334" s="388"/>
      <c r="F334" s="388"/>
      <c r="G334" s="388"/>
      <c r="H334" s="388"/>
      <c r="I334" s="388"/>
      <c r="J334" s="409"/>
      <c r="K334" s="410"/>
      <c r="L334" s="388"/>
      <c r="M334" s="388"/>
      <c r="N334" s="388"/>
      <c r="O334" s="388"/>
      <c r="P334" s="389"/>
    </row>
    <row r="335" spans="1:16" ht="15.75" x14ac:dyDescent="0.25">
      <c r="A335" s="369"/>
      <c r="B335" s="370">
        <f>IF('Smart Application'!A332="Hide","N/a",IF('Smart Application'!A332="","",'Smart Application'!H332))</f>
        <v>0</v>
      </c>
      <c r="C335" s="408" t="s">
        <v>210</v>
      </c>
      <c r="D335" s="316"/>
      <c r="E335" s="388"/>
      <c r="F335" s="388"/>
      <c r="G335" s="388"/>
      <c r="H335" s="388"/>
      <c r="I335" s="388"/>
      <c r="J335" s="409"/>
      <c r="K335" s="410"/>
      <c r="L335" s="388"/>
      <c r="M335" s="388"/>
      <c r="N335" s="388"/>
      <c r="O335" s="388"/>
      <c r="P335" s="389"/>
    </row>
    <row r="336" spans="1:16" ht="15.75" x14ac:dyDescent="0.25">
      <c r="A336" s="369"/>
      <c r="B336" s="354"/>
      <c r="C336" s="408"/>
      <c r="D336" s="316"/>
      <c r="E336" s="388"/>
      <c r="F336" s="388"/>
      <c r="G336" s="388"/>
      <c r="H336" s="388"/>
      <c r="I336" s="388"/>
      <c r="J336" s="409"/>
      <c r="K336" s="410"/>
      <c r="L336" s="388"/>
      <c r="M336" s="388"/>
      <c r="N336" s="388"/>
      <c r="O336" s="388"/>
      <c r="P336" s="389"/>
    </row>
    <row r="337" spans="1:16" ht="15.75" x14ac:dyDescent="0.25">
      <c r="A337" s="369"/>
      <c r="B337" s="369"/>
      <c r="C337" s="363" t="s">
        <v>266</v>
      </c>
      <c r="D337" s="388"/>
      <c r="E337" s="388"/>
      <c r="F337" s="388"/>
      <c r="G337" s="388"/>
      <c r="H337" s="388"/>
      <c r="I337" s="388"/>
      <c r="J337" s="409"/>
      <c r="K337" s="410"/>
      <c r="L337" s="388"/>
      <c r="M337" s="388"/>
      <c r="N337" s="388"/>
      <c r="O337" s="388"/>
      <c r="P337" s="389"/>
    </row>
    <row r="338" spans="1:16" ht="15.75" x14ac:dyDescent="0.25">
      <c r="A338" s="369"/>
      <c r="B338" s="369"/>
      <c r="C338" s="316"/>
      <c r="D338" s="316" t="s">
        <v>267</v>
      </c>
      <c r="E338" s="388"/>
      <c r="F338" s="388"/>
      <c r="G338" s="388"/>
      <c r="H338" s="388"/>
      <c r="I338" s="388"/>
      <c r="J338" s="409"/>
      <c r="K338" s="410"/>
      <c r="L338" s="388"/>
      <c r="M338" s="388"/>
      <c r="N338" s="388"/>
      <c r="O338" s="388"/>
      <c r="P338" s="389"/>
    </row>
    <row r="339" spans="1:16" ht="15.75" x14ac:dyDescent="0.25">
      <c r="A339" s="369"/>
      <c r="B339" s="369"/>
      <c r="C339" s="316"/>
      <c r="D339" s="316" t="s">
        <v>268</v>
      </c>
      <c r="E339" s="388"/>
      <c r="F339" s="388"/>
      <c r="G339" s="388"/>
      <c r="H339" s="388"/>
      <c r="I339" s="388"/>
      <c r="J339" s="409"/>
      <c r="K339" s="410"/>
      <c r="L339" s="388"/>
      <c r="M339" s="388"/>
      <c r="N339" s="388"/>
      <c r="O339" s="388"/>
      <c r="P339" s="389"/>
    </row>
    <row r="340" spans="1:16" ht="15.75" x14ac:dyDescent="0.25">
      <c r="A340" s="369"/>
      <c r="B340" s="369"/>
      <c r="C340" s="316"/>
      <c r="D340" s="316" t="s">
        <v>269</v>
      </c>
      <c r="E340" s="388"/>
      <c r="F340" s="388"/>
      <c r="G340" s="388"/>
      <c r="H340" s="388"/>
      <c r="I340" s="388"/>
      <c r="J340" s="409"/>
      <c r="K340" s="410"/>
      <c r="L340" s="388"/>
      <c r="M340" s="388"/>
      <c r="N340" s="388"/>
      <c r="O340" s="388"/>
      <c r="P340" s="389"/>
    </row>
    <row r="341" spans="1:16" ht="15.75" x14ac:dyDescent="0.25">
      <c r="A341" s="369"/>
      <c r="B341" s="369"/>
      <c r="C341" s="363" t="s">
        <v>270</v>
      </c>
      <c r="D341" s="388"/>
      <c r="E341" s="388"/>
      <c r="F341" s="388"/>
      <c r="G341" s="388"/>
      <c r="H341" s="388"/>
      <c r="I341" s="388"/>
      <c r="J341" s="409"/>
      <c r="K341" s="410"/>
      <c r="L341" s="388"/>
      <c r="M341" s="388"/>
      <c r="N341" s="388"/>
      <c r="O341" s="388"/>
      <c r="P341" s="389"/>
    </row>
    <row r="342" spans="1:16" ht="15.75" x14ac:dyDescent="0.25">
      <c r="A342" s="369"/>
      <c r="B342" s="369"/>
      <c r="C342" s="316"/>
      <c r="D342" s="316" t="s">
        <v>271</v>
      </c>
      <c r="E342" s="388"/>
      <c r="F342" s="388"/>
      <c r="G342" s="388"/>
      <c r="H342" s="388"/>
      <c r="I342" s="388"/>
      <c r="J342" s="409"/>
      <c r="K342" s="410"/>
      <c r="L342" s="388"/>
      <c r="M342" s="388"/>
      <c r="N342" s="388"/>
      <c r="O342" s="388"/>
      <c r="P342" s="389"/>
    </row>
    <row r="343" spans="1:16" ht="33" customHeight="1" x14ac:dyDescent="0.25">
      <c r="A343" s="369"/>
      <c r="B343" s="369"/>
      <c r="C343" s="316"/>
      <c r="D343" s="558" t="s">
        <v>272</v>
      </c>
      <c r="E343" s="558"/>
      <c r="F343" s="558"/>
      <c r="G343" s="558"/>
      <c r="H343" s="558"/>
      <c r="I343" s="558"/>
      <c r="J343" s="558"/>
      <c r="K343" s="558"/>
      <c r="L343" s="558"/>
      <c r="M343" s="558"/>
      <c r="N343" s="558"/>
      <c r="O343" s="558"/>
      <c r="P343" s="558"/>
    </row>
    <row r="344" spans="1:16" ht="32.25" customHeight="1" x14ac:dyDescent="0.25">
      <c r="A344" s="369"/>
      <c r="B344" s="369"/>
      <c r="C344" s="316"/>
      <c r="D344" s="558" t="s">
        <v>273</v>
      </c>
      <c r="E344" s="558"/>
      <c r="F344" s="558"/>
      <c r="G344" s="558"/>
      <c r="H344" s="558"/>
      <c r="I344" s="558"/>
      <c r="J344" s="558"/>
      <c r="K344" s="558"/>
      <c r="L344" s="558"/>
      <c r="M344" s="558"/>
      <c r="N344" s="558"/>
      <c r="O344" s="558"/>
      <c r="P344" s="558"/>
    </row>
    <row r="345" spans="1:16" ht="15" customHeight="1" x14ac:dyDescent="0.25">
      <c r="A345" s="369"/>
      <c r="B345" s="369"/>
      <c r="C345" s="316"/>
      <c r="D345" s="558" t="s">
        <v>274</v>
      </c>
      <c r="E345" s="558"/>
      <c r="F345" s="558"/>
      <c r="G345" s="558"/>
      <c r="H345" s="558"/>
      <c r="I345" s="558"/>
      <c r="J345" s="558"/>
      <c r="K345" s="558"/>
      <c r="L345" s="558"/>
      <c r="M345" s="558"/>
      <c r="N345" s="558"/>
      <c r="O345" s="558"/>
      <c r="P345" s="558"/>
    </row>
    <row r="346" spans="1:16" ht="15.75" x14ac:dyDescent="0.25">
      <c r="A346" s="369"/>
      <c r="B346" s="369"/>
      <c r="C346" s="363" t="s">
        <v>275</v>
      </c>
      <c r="D346" s="388"/>
      <c r="E346" s="388"/>
      <c r="F346" s="388"/>
      <c r="G346" s="388"/>
      <c r="H346" s="388"/>
      <c r="I346" s="388"/>
      <c r="J346" s="409"/>
      <c r="K346" s="410"/>
      <c r="L346" s="388"/>
      <c r="M346" s="388"/>
      <c r="N346" s="388"/>
      <c r="O346" s="388"/>
      <c r="P346" s="389"/>
    </row>
    <row r="347" spans="1:16" ht="15" customHeight="1" x14ac:dyDescent="0.25">
      <c r="A347" s="369"/>
      <c r="B347" s="369"/>
      <c r="C347" s="316"/>
      <c r="D347" s="558" t="s">
        <v>276</v>
      </c>
      <c r="E347" s="558"/>
      <c r="F347" s="558"/>
      <c r="G347" s="558"/>
      <c r="H347" s="558"/>
      <c r="I347" s="558"/>
      <c r="J347" s="558"/>
      <c r="K347" s="558"/>
      <c r="L347" s="558"/>
      <c r="M347" s="558"/>
      <c r="N347" s="558"/>
      <c r="O347" s="558"/>
      <c r="P347" s="558"/>
    </row>
    <row r="348" spans="1:16" ht="15.75" x14ac:dyDescent="0.25">
      <c r="A348" s="369"/>
      <c r="B348" s="369"/>
      <c r="C348" s="316"/>
      <c r="D348" s="316" t="s">
        <v>277</v>
      </c>
      <c r="E348" s="388"/>
      <c r="F348" s="388"/>
      <c r="G348" s="388"/>
      <c r="H348" s="388"/>
      <c r="I348" s="388"/>
      <c r="J348" s="409"/>
      <c r="K348" s="410"/>
      <c r="L348" s="388"/>
      <c r="M348" s="388"/>
      <c r="N348" s="388"/>
      <c r="O348" s="388"/>
      <c r="P348" s="389"/>
    </row>
    <row r="349" spans="1:16" ht="15.75" x14ac:dyDescent="0.25">
      <c r="A349" s="369"/>
      <c r="B349" s="369"/>
      <c r="C349" s="316"/>
      <c r="D349" s="316" t="s">
        <v>278</v>
      </c>
      <c r="E349" s="388"/>
      <c r="F349" s="388"/>
      <c r="G349" s="388"/>
      <c r="H349" s="388"/>
      <c r="I349" s="388"/>
      <c r="J349" s="409"/>
      <c r="K349" s="410"/>
      <c r="L349" s="388"/>
      <c r="M349" s="388"/>
      <c r="N349" s="388"/>
      <c r="O349" s="388"/>
      <c r="P349" s="389"/>
    </row>
    <row r="350" spans="1:16" ht="15.75" x14ac:dyDescent="0.25">
      <c r="A350" s="369"/>
      <c r="B350" s="369"/>
      <c r="C350" s="316"/>
      <c r="D350" s="388"/>
      <c r="E350" s="316" t="s">
        <v>849</v>
      </c>
      <c r="F350" s="388"/>
      <c r="G350" s="388"/>
      <c r="H350" s="388"/>
      <c r="I350" s="388"/>
      <c r="J350" s="409"/>
      <c r="K350" s="410"/>
      <c r="L350" s="388"/>
      <c r="M350" s="388"/>
      <c r="N350" s="388"/>
      <c r="O350" s="388"/>
      <c r="P350" s="389"/>
    </row>
    <row r="351" spans="1:16" ht="15.75" x14ac:dyDescent="0.25">
      <c r="A351" s="316"/>
      <c r="B351" s="382"/>
      <c r="C351" s="316"/>
      <c r="D351" s="316"/>
      <c r="E351" s="316" t="s">
        <v>280</v>
      </c>
      <c r="F351" s="316"/>
      <c r="G351" s="316"/>
      <c r="H351" s="316"/>
      <c r="I351" s="316"/>
      <c r="J351" s="316"/>
      <c r="K351" s="316"/>
      <c r="L351" s="316"/>
      <c r="M351" s="316"/>
      <c r="N351" s="316"/>
      <c r="O351" s="316"/>
      <c r="P351" s="317"/>
    </row>
    <row r="352" spans="1:16" ht="32.25" customHeight="1" thickBot="1" x14ac:dyDescent="0.3">
      <c r="A352" s="316"/>
      <c r="B352" s="382"/>
      <c r="C352" s="316"/>
      <c r="D352" s="316"/>
      <c r="E352" s="558" t="s">
        <v>281</v>
      </c>
      <c r="F352" s="558"/>
      <c r="G352" s="558"/>
      <c r="H352" s="558"/>
      <c r="I352" s="558"/>
      <c r="J352" s="558"/>
      <c r="K352" s="558"/>
      <c r="L352" s="558"/>
      <c r="M352" s="558"/>
      <c r="N352" s="558"/>
      <c r="O352" s="558"/>
      <c r="P352" s="558"/>
    </row>
    <row r="353" spans="1:16" ht="16.5" thickBot="1" x14ac:dyDescent="0.3">
      <c r="A353" s="379"/>
      <c r="B353" s="370">
        <f>IF('Smart Application'!A350="Hide","N/a",IF('Smart Application'!A350="","",'Smart Application'!H350))</f>
        <v>0</v>
      </c>
      <c r="C353" s="589" t="s">
        <v>284</v>
      </c>
      <c r="D353" s="590"/>
      <c r="E353" s="590"/>
      <c r="F353" s="590"/>
      <c r="G353" s="590"/>
      <c r="H353" s="590"/>
      <c r="I353" s="590"/>
      <c r="J353" s="590"/>
      <c r="K353" s="590"/>
      <c r="L353" s="590"/>
      <c r="M353" s="590"/>
      <c r="N353" s="590"/>
      <c r="O353" s="590"/>
      <c r="P353" s="591"/>
    </row>
    <row r="354" spans="1:16" ht="16.5" thickBot="1" x14ac:dyDescent="0.3">
      <c r="A354" s="316"/>
      <c r="B354" s="316"/>
      <c r="C354" s="316"/>
      <c r="D354" s="316"/>
      <c r="E354" s="316"/>
      <c r="F354" s="316"/>
      <c r="G354" s="316"/>
      <c r="H354" s="316"/>
      <c r="I354" s="316"/>
      <c r="J354" s="316"/>
      <c r="K354" s="316"/>
      <c r="L354" s="316"/>
      <c r="M354" s="316"/>
      <c r="N354" s="316"/>
      <c r="O354" s="316"/>
      <c r="P354" s="317"/>
    </row>
    <row r="355" spans="1:16" ht="16.5" thickBot="1" x14ac:dyDescent="0.3">
      <c r="A355" s="348"/>
      <c r="B355" s="349"/>
      <c r="C355" s="350" t="s">
        <v>789</v>
      </c>
      <c r="D355" s="351"/>
      <c r="E355" s="351"/>
      <c r="F355" s="351"/>
      <c r="G355" s="351"/>
      <c r="H355" s="351"/>
      <c r="I355" s="351"/>
      <c r="J355" s="351"/>
      <c r="K355" s="351"/>
      <c r="L355" s="351"/>
      <c r="M355" s="351"/>
      <c r="N355" s="351"/>
      <c r="O355" s="351"/>
      <c r="P355" s="352"/>
    </row>
    <row r="356" spans="1:16" ht="15.75" x14ac:dyDescent="0.25">
      <c r="A356" s="369"/>
      <c r="B356" s="369"/>
      <c r="C356" s="411" t="s">
        <v>261</v>
      </c>
      <c r="D356" s="374"/>
      <c r="E356" s="374"/>
      <c r="F356" s="374"/>
      <c r="G356" s="374"/>
      <c r="H356" s="374"/>
      <c r="I356" s="374"/>
      <c r="J356" s="374"/>
      <c r="K356" s="374"/>
      <c r="L356" s="374"/>
      <c r="M356" s="374"/>
      <c r="N356" s="374"/>
      <c r="O356" s="374"/>
      <c r="P356" s="372"/>
    </row>
    <row r="357" spans="1:16" ht="15.75" x14ac:dyDescent="0.25">
      <c r="A357" s="369"/>
      <c r="B357" s="369"/>
      <c r="C357" s="364" t="s">
        <v>374</v>
      </c>
      <c r="D357" s="319"/>
      <c r="E357" s="373"/>
      <c r="F357" s="373"/>
      <c r="G357" s="373"/>
      <c r="H357" s="373"/>
      <c r="I357" s="373"/>
      <c r="J357" s="373"/>
      <c r="K357" s="373"/>
      <c r="L357" s="373"/>
      <c r="M357" s="373"/>
      <c r="N357" s="373"/>
      <c r="O357" s="373"/>
      <c r="P357" s="375"/>
    </row>
    <row r="358" spans="1:16" ht="46.5" customHeight="1" x14ac:dyDescent="0.25">
      <c r="A358" s="316"/>
      <c r="B358" s="382"/>
      <c r="C358" s="555" t="s">
        <v>232</v>
      </c>
      <c r="D358" s="555"/>
      <c r="E358" s="555"/>
      <c r="F358" s="555"/>
      <c r="G358" s="555"/>
      <c r="H358" s="555"/>
      <c r="I358" s="555"/>
      <c r="J358" s="555"/>
      <c r="K358" s="555"/>
      <c r="L358" s="555"/>
      <c r="M358" s="555"/>
      <c r="N358" s="555"/>
      <c r="O358" s="555"/>
      <c r="P358" s="555"/>
    </row>
    <row r="359" spans="1:16" ht="15.75" x14ac:dyDescent="0.25">
      <c r="A359" s="316"/>
      <c r="B359" s="382"/>
      <c r="C359" s="316"/>
      <c r="D359" s="412"/>
      <c r="E359" s="413"/>
      <c r="F359" s="413"/>
      <c r="G359" s="413"/>
      <c r="H359" s="570">
        <v>1000000</v>
      </c>
      <c r="I359" s="570"/>
      <c r="J359" s="413" t="s">
        <v>234</v>
      </c>
      <c r="K359" s="413"/>
      <c r="L359" s="413"/>
      <c r="M359" s="414"/>
      <c r="N359" s="316"/>
      <c r="O359" s="316"/>
      <c r="P359" s="317"/>
    </row>
    <row r="360" spans="1:16" ht="15.75" x14ac:dyDescent="0.25">
      <c r="A360" s="316"/>
      <c r="B360" s="382"/>
      <c r="C360" s="316"/>
      <c r="D360" s="415" t="s">
        <v>233</v>
      </c>
      <c r="E360" s="320"/>
      <c r="F360" s="320"/>
      <c r="G360" s="320"/>
      <c r="H360" s="592">
        <v>2000000</v>
      </c>
      <c r="I360" s="592"/>
      <c r="J360" s="320" t="s">
        <v>235</v>
      </c>
      <c r="K360" s="320"/>
      <c r="L360" s="320"/>
      <c r="M360" s="416"/>
      <c r="N360" s="316"/>
      <c r="O360" s="316"/>
      <c r="P360" s="317"/>
    </row>
    <row r="361" spans="1:16" ht="15.75" x14ac:dyDescent="0.25">
      <c r="A361" s="316"/>
      <c r="B361" s="382"/>
      <c r="C361" s="316"/>
      <c r="D361" s="417"/>
      <c r="E361" s="418"/>
      <c r="F361" s="418"/>
      <c r="G361" s="418"/>
      <c r="H361" s="593">
        <v>1000000</v>
      </c>
      <c r="I361" s="593"/>
      <c r="J361" s="418" t="s">
        <v>236</v>
      </c>
      <c r="K361" s="418"/>
      <c r="L361" s="418"/>
      <c r="M361" s="419"/>
      <c r="N361" s="316"/>
      <c r="O361" s="316"/>
      <c r="P361" s="317"/>
    </row>
    <row r="362" spans="1:16" ht="15.75" x14ac:dyDescent="0.25">
      <c r="A362" s="316"/>
      <c r="B362" s="382"/>
      <c r="C362" s="316"/>
      <c r="D362" s="420"/>
      <c r="E362" s="421"/>
      <c r="F362" s="421"/>
      <c r="G362" s="421"/>
      <c r="H362" s="584"/>
      <c r="I362" s="584"/>
      <c r="J362" s="421"/>
      <c r="K362" s="421"/>
      <c r="L362" s="421"/>
      <c r="M362" s="422"/>
      <c r="N362" s="316"/>
      <c r="O362" s="316"/>
      <c r="P362" s="317"/>
    </row>
    <row r="363" spans="1:16" ht="15.75" x14ac:dyDescent="0.25">
      <c r="A363" s="316"/>
      <c r="B363" s="382"/>
      <c r="C363" s="316"/>
      <c r="D363" s="423" t="s">
        <v>237</v>
      </c>
      <c r="E363" s="424"/>
      <c r="F363" s="424"/>
      <c r="G363" s="424"/>
      <c r="H363" s="585">
        <v>1000000</v>
      </c>
      <c r="I363" s="585"/>
      <c r="J363" s="424" t="s">
        <v>238</v>
      </c>
      <c r="K363" s="424"/>
      <c r="L363" s="424"/>
      <c r="M363" s="425"/>
      <c r="N363" s="316"/>
      <c r="O363" s="316"/>
      <c r="P363" s="317"/>
    </row>
    <row r="364" spans="1:16" ht="15.75" x14ac:dyDescent="0.25">
      <c r="A364" s="316"/>
      <c r="B364" s="382"/>
      <c r="C364" s="316"/>
      <c r="D364" s="426"/>
      <c r="E364" s="427"/>
      <c r="F364" s="427"/>
      <c r="G364" s="427"/>
      <c r="H364" s="586"/>
      <c r="I364" s="586"/>
      <c r="J364" s="427"/>
      <c r="K364" s="427"/>
      <c r="L364" s="427"/>
      <c r="M364" s="428"/>
      <c r="N364" s="316"/>
      <c r="O364" s="316"/>
      <c r="P364" s="317"/>
    </row>
    <row r="365" spans="1:16" ht="15.75" x14ac:dyDescent="0.25">
      <c r="A365" s="316"/>
      <c r="B365" s="382"/>
      <c r="C365" s="316"/>
      <c r="D365" s="429"/>
      <c r="E365" s="430"/>
      <c r="F365" s="430"/>
      <c r="G365" s="430"/>
      <c r="H365" s="587">
        <v>500000</v>
      </c>
      <c r="I365" s="587"/>
      <c r="J365" s="430" t="s">
        <v>240</v>
      </c>
      <c r="K365" s="430"/>
      <c r="L365" s="430"/>
      <c r="M365" s="431"/>
      <c r="N365" s="316"/>
      <c r="O365" s="316"/>
      <c r="P365" s="317"/>
    </row>
    <row r="366" spans="1:16" ht="15.75" x14ac:dyDescent="0.25">
      <c r="A366" s="316"/>
      <c r="B366" s="382"/>
      <c r="C366" s="316"/>
      <c r="D366" s="432" t="s">
        <v>239</v>
      </c>
      <c r="E366" s="319"/>
      <c r="F366" s="319"/>
      <c r="G366" s="319"/>
      <c r="H366" s="602">
        <v>500000</v>
      </c>
      <c r="I366" s="602"/>
      <c r="J366" s="319" t="s">
        <v>241</v>
      </c>
      <c r="K366" s="319"/>
      <c r="L366" s="319"/>
      <c r="M366" s="433"/>
      <c r="N366" s="316"/>
      <c r="O366" s="316"/>
      <c r="P366" s="317"/>
    </row>
    <row r="367" spans="1:16" ht="15.75" x14ac:dyDescent="0.25">
      <c r="A367" s="316"/>
      <c r="B367" s="382"/>
      <c r="C367" s="316"/>
      <c r="D367" s="434"/>
      <c r="E367" s="435"/>
      <c r="F367" s="435"/>
      <c r="G367" s="435"/>
      <c r="H367" s="603">
        <v>500000</v>
      </c>
      <c r="I367" s="603"/>
      <c r="J367" s="435" t="s">
        <v>242</v>
      </c>
      <c r="K367" s="435"/>
      <c r="L367" s="435"/>
      <c r="M367" s="436"/>
      <c r="N367" s="316"/>
      <c r="O367" s="316"/>
      <c r="P367" s="317"/>
    </row>
    <row r="368" spans="1:16" ht="15.75" x14ac:dyDescent="0.25">
      <c r="A368" s="316"/>
      <c r="B368" s="382"/>
      <c r="C368" s="316"/>
      <c r="D368" s="420"/>
      <c r="E368" s="421"/>
      <c r="F368" s="421"/>
      <c r="G368" s="421"/>
      <c r="H368" s="421"/>
      <c r="I368" s="437"/>
      <c r="J368" s="421"/>
      <c r="K368" s="421"/>
      <c r="L368" s="421"/>
      <c r="M368" s="422"/>
      <c r="N368" s="316"/>
      <c r="O368" s="316"/>
      <c r="P368" s="317"/>
    </row>
    <row r="369" spans="1:16" ht="15.75" x14ac:dyDescent="0.25">
      <c r="A369" s="316"/>
      <c r="B369" s="382"/>
      <c r="C369" s="316"/>
      <c r="D369" s="423" t="s">
        <v>243</v>
      </c>
      <c r="E369" s="424"/>
      <c r="F369" s="424"/>
      <c r="G369" s="424"/>
      <c r="H369" s="585">
        <v>1000000</v>
      </c>
      <c r="I369" s="585"/>
      <c r="J369" s="424" t="s">
        <v>244</v>
      </c>
      <c r="K369" s="424"/>
      <c r="L369" s="424"/>
      <c r="M369" s="425"/>
      <c r="N369" s="316"/>
      <c r="O369" s="316"/>
      <c r="P369" s="317"/>
    </row>
    <row r="370" spans="1:16" ht="15.75" x14ac:dyDescent="0.25">
      <c r="A370" s="316"/>
      <c r="B370" s="382"/>
      <c r="C370" s="316"/>
      <c r="D370" s="426"/>
      <c r="E370" s="427"/>
      <c r="F370" s="427"/>
      <c r="G370" s="427"/>
      <c r="H370" s="427"/>
      <c r="I370" s="438"/>
      <c r="J370" s="427"/>
      <c r="K370" s="427"/>
      <c r="L370" s="427"/>
      <c r="M370" s="428"/>
      <c r="N370" s="316"/>
      <c r="O370" s="316"/>
      <c r="P370" s="317"/>
    </row>
    <row r="371" spans="1:16" ht="15.75" x14ac:dyDescent="0.25">
      <c r="A371" s="316"/>
      <c r="B371" s="382"/>
      <c r="C371" s="316"/>
      <c r="D371" s="429"/>
      <c r="E371" s="430"/>
      <c r="F371" s="430"/>
      <c r="G371" s="430"/>
      <c r="H371" s="606">
        <v>1000000</v>
      </c>
      <c r="I371" s="606"/>
      <c r="J371" s="439" t="s">
        <v>247</v>
      </c>
      <c r="K371" s="440"/>
      <c r="L371" s="440"/>
      <c r="M371" s="431"/>
      <c r="N371" s="316"/>
      <c r="O371" s="316"/>
      <c r="P371" s="317"/>
    </row>
    <row r="372" spans="1:16" ht="15" customHeight="1" x14ac:dyDescent="0.25">
      <c r="A372" s="316"/>
      <c r="B372" s="382"/>
      <c r="C372" s="316"/>
      <c r="D372" s="607" t="s">
        <v>257</v>
      </c>
      <c r="E372" s="608"/>
      <c r="F372" s="608"/>
      <c r="G372" s="608"/>
      <c r="H372" s="602">
        <v>1000000</v>
      </c>
      <c r="I372" s="602"/>
      <c r="J372" s="319" t="s">
        <v>248</v>
      </c>
      <c r="K372" s="319"/>
      <c r="L372" s="319"/>
      <c r="M372" s="433"/>
      <c r="N372" s="316"/>
      <c r="O372" s="316"/>
      <c r="P372" s="317"/>
    </row>
    <row r="373" spans="1:16" ht="15.75" x14ac:dyDescent="0.25">
      <c r="A373" s="316"/>
      <c r="B373" s="382"/>
      <c r="C373" s="316"/>
      <c r="D373" s="609" t="s">
        <v>256</v>
      </c>
      <c r="E373" s="610"/>
      <c r="F373" s="610"/>
      <c r="G373" s="610"/>
      <c r="H373" s="602">
        <v>1000000</v>
      </c>
      <c r="I373" s="602"/>
      <c r="J373" s="319" t="s">
        <v>249</v>
      </c>
      <c r="K373" s="319"/>
      <c r="L373" s="319"/>
      <c r="M373" s="433"/>
      <c r="N373" s="316"/>
      <c r="O373" s="316"/>
      <c r="P373" s="317"/>
    </row>
    <row r="374" spans="1:16" ht="15.75" x14ac:dyDescent="0.25">
      <c r="A374" s="316"/>
      <c r="B374" s="382"/>
      <c r="C374" s="316"/>
      <c r="D374" s="611" t="s">
        <v>245</v>
      </c>
      <c r="E374" s="612"/>
      <c r="F374" s="612"/>
      <c r="G374" s="612"/>
      <c r="H374" s="612"/>
      <c r="I374" s="319" t="s">
        <v>246</v>
      </c>
      <c r="J374" s="319"/>
      <c r="K374" s="319"/>
      <c r="L374" s="319"/>
      <c r="M374" s="433"/>
      <c r="N374" s="316"/>
      <c r="O374" s="316"/>
      <c r="P374" s="317"/>
    </row>
    <row r="375" spans="1:16" ht="15.75" x14ac:dyDescent="0.25">
      <c r="A375" s="316"/>
      <c r="B375" s="382"/>
      <c r="C375" s="316"/>
      <c r="D375" s="441"/>
      <c r="E375" s="319"/>
      <c r="F375" s="319"/>
      <c r="G375" s="319"/>
      <c r="H375" s="602">
        <v>2000000</v>
      </c>
      <c r="I375" s="602"/>
      <c r="J375" s="319" t="s">
        <v>250</v>
      </c>
      <c r="K375" s="319"/>
      <c r="L375" s="319"/>
      <c r="M375" s="433"/>
      <c r="N375" s="316"/>
      <c r="O375" s="316"/>
      <c r="P375" s="317"/>
    </row>
    <row r="376" spans="1:16" ht="15.75" x14ac:dyDescent="0.25">
      <c r="A376" s="316"/>
      <c r="B376" s="382"/>
      <c r="C376" s="316"/>
      <c r="D376" s="434"/>
      <c r="E376" s="435"/>
      <c r="F376" s="435"/>
      <c r="G376" s="435"/>
      <c r="H376" s="603">
        <v>2000000</v>
      </c>
      <c r="I376" s="603"/>
      <c r="J376" s="435" t="s">
        <v>249</v>
      </c>
      <c r="K376" s="435"/>
      <c r="L376" s="435"/>
      <c r="M376" s="436"/>
      <c r="N376" s="316"/>
      <c r="O376" s="316"/>
      <c r="P376" s="317"/>
    </row>
    <row r="377" spans="1:16" ht="15" customHeight="1" x14ac:dyDescent="0.25">
      <c r="A377" s="369"/>
      <c r="B377" s="382"/>
      <c r="C377" s="316"/>
      <c r="D377" s="558" t="s">
        <v>790</v>
      </c>
      <c r="E377" s="558"/>
      <c r="F377" s="558"/>
      <c r="G377" s="558"/>
      <c r="H377" s="558"/>
      <c r="I377" s="558"/>
      <c r="J377" s="558"/>
      <c r="K377" s="558"/>
      <c r="L377" s="558"/>
      <c r="M377" s="558"/>
      <c r="N377" s="558"/>
      <c r="O377" s="558"/>
      <c r="P377" s="558"/>
    </row>
    <row r="378" spans="1:16" ht="30" customHeight="1" x14ac:dyDescent="0.25">
      <c r="A378" s="369"/>
      <c r="B378" s="382"/>
      <c r="C378" s="316"/>
      <c r="D378" s="558" t="s">
        <v>252</v>
      </c>
      <c r="E378" s="558"/>
      <c r="F378" s="558"/>
      <c r="G378" s="558"/>
      <c r="H378" s="558"/>
      <c r="I378" s="558"/>
      <c r="J378" s="558"/>
      <c r="K378" s="558"/>
      <c r="L378" s="558"/>
      <c r="M378" s="558"/>
      <c r="N378" s="558"/>
      <c r="O378" s="558"/>
      <c r="P378" s="558"/>
    </row>
    <row r="379" spans="1:16" ht="15.75" x14ac:dyDescent="0.25">
      <c r="A379" s="369"/>
      <c r="B379" s="382"/>
      <c r="C379" s="320"/>
      <c r="D379" s="320" t="s">
        <v>253</v>
      </c>
      <c r="E379" s="320"/>
      <c r="F379" s="320"/>
      <c r="G379" s="320"/>
      <c r="H379" s="320"/>
      <c r="I379" s="320"/>
      <c r="J379" s="320"/>
      <c r="K379" s="320"/>
      <c r="L379" s="320"/>
      <c r="M379" s="320"/>
      <c r="N379" s="320"/>
      <c r="O379" s="320"/>
      <c r="P379" s="317"/>
    </row>
    <row r="380" spans="1:16" ht="15.75" x14ac:dyDescent="0.25">
      <c r="A380" s="369"/>
      <c r="B380" s="382"/>
      <c r="C380" s="316"/>
      <c r="D380" s="316" t="s">
        <v>254</v>
      </c>
      <c r="E380" s="316"/>
      <c r="F380" s="410"/>
      <c r="G380" s="410"/>
      <c r="H380" s="410"/>
      <c r="I380" s="410"/>
      <c r="J380" s="410"/>
      <c r="K380" s="410"/>
      <c r="L380" s="410"/>
      <c r="M380" s="410"/>
      <c r="N380" s="410"/>
      <c r="O380" s="410"/>
      <c r="P380" s="442"/>
    </row>
    <row r="381" spans="1:16" ht="32.25" customHeight="1" thickBot="1" x14ac:dyDescent="0.3">
      <c r="A381" s="369"/>
      <c r="B381" s="382"/>
      <c r="C381" s="316"/>
      <c r="D381" s="604" t="s">
        <v>255</v>
      </c>
      <c r="E381" s="604"/>
      <c r="F381" s="604"/>
      <c r="G381" s="604"/>
      <c r="H381" s="604"/>
      <c r="I381" s="604"/>
      <c r="J381" s="604"/>
      <c r="K381" s="604"/>
      <c r="L381" s="604"/>
      <c r="M381" s="604"/>
      <c r="N381" s="604"/>
      <c r="O381" s="604"/>
      <c r="P381" s="604"/>
    </row>
    <row r="382" spans="1:16" ht="15.75" customHeight="1" thickBot="1" x14ac:dyDescent="0.3">
      <c r="A382" s="443"/>
      <c r="B382" s="370">
        <f>IF('Smart Application'!A379="Hide","N/a",IF('Smart Application'!A379="","",'Smart Application'!H379))</f>
        <v>0</v>
      </c>
      <c r="C382" s="551" t="s">
        <v>258</v>
      </c>
      <c r="D382" s="552"/>
      <c r="E382" s="552"/>
      <c r="F382" s="552"/>
      <c r="G382" s="552"/>
      <c r="H382" s="552"/>
      <c r="I382" s="552"/>
      <c r="J382" s="552"/>
      <c r="K382" s="552"/>
      <c r="L382" s="552"/>
      <c r="M382" s="552"/>
      <c r="N382" s="552"/>
      <c r="O382" s="552"/>
      <c r="P382" s="553"/>
    </row>
    <row r="383" spans="1:16" ht="15.75" customHeight="1" thickBot="1" x14ac:dyDescent="0.3">
      <c r="A383" s="444"/>
      <c r="B383" s="445"/>
      <c r="C383" s="446"/>
      <c r="D383" s="446"/>
      <c r="E383" s="446"/>
      <c r="F383" s="446"/>
      <c r="G383" s="446"/>
      <c r="H383" s="446"/>
      <c r="I383" s="446"/>
      <c r="J383" s="446"/>
      <c r="K383" s="446"/>
      <c r="L383" s="446"/>
      <c r="M383" s="446"/>
      <c r="N383" s="446"/>
      <c r="O383" s="446"/>
      <c r="P383" s="447"/>
    </row>
    <row r="384" spans="1:16" ht="16.5" thickBot="1" x14ac:dyDescent="0.3">
      <c r="A384" s="348"/>
      <c r="B384" s="349"/>
      <c r="C384" s="350" t="s">
        <v>321</v>
      </c>
      <c r="D384" s="351"/>
      <c r="E384" s="351"/>
      <c r="F384" s="351"/>
      <c r="G384" s="351"/>
      <c r="H384" s="351"/>
      <c r="I384" s="351"/>
      <c r="J384" s="351"/>
      <c r="K384" s="351"/>
      <c r="L384" s="351"/>
      <c r="M384" s="351"/>
      <c r="N384" s="351"/>
      <c r="O384" s="351"/>
      <c r="P384" s="352"/>
    </row>
    <row r="385" spans="1:16" ht="61.5" customHeight="1" x14ac:dyDescent="0.25">
      <c r="A385" s="316"/>
      <c r="B385" s="605" t="s">
        <v>322</v>
      </c>
      <c r="C385" s="605"/>
      <c r="D385" s="605"/>
      <c r="E385" s="605"/>
      <c r="F385" s="605"/>
      <c r="G385" s="605"/>
      <c r="H385" s="605"/>
      <c r="I385" s="605"/>
      <c r="J385" s="605"/>
      <c r="K385" s="605"/>
      <c r="L385" s="605"/>
      <c r="M385" s="605"/>
      <c r="N385" s="605"/>
      <c r="O385" s="605"/>
      <c r="P385" s="605"/>
    </row>
    <row r="386" spans="1:16" ht="15.75" x14ac:dyDescent="0.25">
      <c r="A386" s="316"/>
      <c r="B386" s="382"/>
      <c r="C386" s="316"/>
      <c r="D386" s="372"/>
      <c r="E386" s="372"/>
      <c r="F386" s="372"/>
      <c r="G386" s="372"/>
      <c r="H386" s="372"/>
      <c r="I386" s="372"/>
      <c r="J386" s="372"/>
      <c r="K386" s="372"/>
      <c r="L386" s="372"/>
      <c r="M386" s="372"/>
      <c r="N386" s="372"/>
      <c r="O386" s="372"/>
      <c r="P386" s="372"/>
    </row>
    <row r="387" spans="1:16" ht="79.5" customHeight="1" x14ac:dyDescent="0.25">
      <c r="A387" s="316"/>
      <c r="B387" s="558" t="s">
        <v>814</v>
      </c>
      <c r="C387" s="558"/>
      <c r="D387" s="558"/>
      <c r="E387" s="558"/>
      <c r="F387" s="558"/>
      <c r="G387" s="558"/>
      <c r="H387" s="558"/>
      <c r="I387" s="558"/>
      <c r="J387" s="558"/>
      <c r="K387" s="558"/>
      <c r="L387" s="558"/>
      <c r="M387" s="558"/>
      <c r="N387" s="558"/>
      <c r="O387" s="558"/>
      <c r="P387" s="558"/>
    </row>
    <row r="388" spans="1:16" ht="33" customHeight="1" x14ac:dyDescent="0.25">
      <c r="A388" s="316"/>
      <c r="B388" s="558" t="s">
        <v>815</v>
      </c>
      <c r="C388" s="558"/>
      <c r="D388" s="558"/>
      <c r="E388" s="558"/>
      <c r="F388" s="558"/>
      <c r="G388" s="558"/>
      <c r="H388" s="558"/>
      <c r="I388" s="558"/>
      <c r="J388" s="558"/>
      <c r="K388" s="558"/>
      <c r="L388" s="558"/>
      <c r="M388" s="558"/>
      <c r="N388" s="558"/>
      <c r="O388" s="558"/>
      <c r="P388" s="558"/>
    </row>
    <row r="389" spans="1:16" ht="47.25" customHeight="1" x14ac:dyDescent="0.25">
      <c r="A389" s="316"/>
      <c r="B389" s="558" t="s">
        <v>816</v>
      </c>
      <c r="C389" s="558"/>
      <c r="D389" s="558"/>
      <c r="E389" s="558"/>
      <c r="F389" s="558"/>
      <c r="G389" s="558"/>
      <c r="H389" s="558"/>
      <c r="I389" s="558"/>
      <c r="J389" s="558"/>
      <c r="K389" s="558"/>
      <c r="L389" s="558"/>
      <c r="M389" s="558"/>
      <c r="N389" s="558"/>
      <c r="O389" s="558"/>
      <c r="P389" s="558"/>
    </row>
    <row r="390" spans="1:16" ht="31.5" customHeight="1" x14ac:dyDescent="0.25">
      <c r="A390" s="316"/>
      <c r="B390" s="558" t="s">
        <v>817</v>
      </c>
      <c r="C390" s="558"/>
      <c r="D390" s="558"/>
      <c r="E390" s="558"/>
      <c r="F390" s="558"/>
      <c r="G390" s="558"/>
      <c r="H390" s="558"/>
      <c r="I390" s="558"/>
      <c r="J390" s="558"/>
      <c r="K390" s="558"/>
      <c r="L390" s="558"/>
      <c r="M390" s="558"/>
      <c r="N390" s="558"/>
      <c r="O390" s="558"/>
      <c r="P390" s="558"/>
    </row>
    <row r="391" spans="1:16" ht="15.75" x14ac:dyDescent="0.25">
      <c r="A391" s="316"/>
      <c r="B391" s="388"/>
      <c r="C391" s="388"/>
      <c r="D391" s="388"/>
      <c r="E391" s="388"/>
      <c r="F391" s="388"/>
      <c r="G391" s="388"/>
      <c r="H391" s="388"/>
      <c r="I391" s="388"/>
      <c r="J391" s="388"/>
      <c r="K391" s="388"/>
      <c r="L391" s="388"/>
      <c r="M391" s="388"/>
      <c r="N391" s="388"/>
      <c r="O391" s="388"/>
      <c r="P391" s="389"/>
    </row>
    <row r="392" spans="1:16" ht="48" customHeight="1" x14ac:dyDescent="0.25">
      <c r="A392" s="316"/>
      <c r="B392" s="558" t="s">
        <v>791</v>
      </c>
      <c r="C392" s="558"/>
      <c r="D392" s="558"/>
      <c r="E392" s="558"/>
      <c r="F392" s="558"/>
      <c r="G392" s="558"/>
      <c r="H392" s="558"/>
      <c r="I392" s="558"/>
      <c r="J392" s="558"/>
      <c r="K392" s="558"/>
      <c r="L392" s="558"/>
      <c r="M392" s="558"/>
      <c r="N392" s="558"/>
      <c r="O392" s="558"/>
      <c r="P392" s="558"/>
    </row>
    <row r="393" spans="1:16" ht="16.5" thickBot="1" x14ac:dyDescent="0.3">
      <c r="A393" s="316"/>
      <c r="B393" s="382"/>
      <c r="C393" s="316"/>
      <c r="D393" s="372"/>
      <c r="E393" s="372"/>
      <c r="F393" s="372"/>
      <c r="G393" s="372"/>
      <c r="H393" s="372"/>
      <c r="I393" s="372"/>
      <c r="J393" s="372"/>
      <c r="K393" s="372"/>
      <c r="L393" s="372"/>
      <c r="M393" s="372"/>
      <c r="N393" s="372"/>
      <c r="O393" s="372"/>
      <c r="P393" s="372"/>
    </row>
    <row r="394" spans="1:16" ht="61.5" customHeight="1" thickBot="1" x14ac:dyDescent="0.3">
      <c r="A394" s="599" t="s">
        <v>792</v>
      </c>
      <c r="B394" s="600"/>
      <c r="C394" s="600"/>
      <c r="D394" s="600"/>
      <c r="E394" s="600"/>
      <c r="F394" s="600"/>
      <c r="G394" s="600"/>
      <c r="H394" s="600"/>
      <c r="I394" s="600"/>
      <c r="J394" s="600"/>
      <c r="K394" s="600"/>
      <c r="L394" s="600"/>
      <c r="M394" s="600"/>
      <c r="N394" s="600"/>
      <c r="O394" s="600"/>
      <c r="P394" s="601"/>
    </row>
    <row r="395" spans="1:16" ht="15.75" thickBot="1" x14ac:dyDescent="0.3">
      <c r="A395" s="283"/>
      <c r="B395" s="283"/>
      <c r="C395" s="283"/>
      <c r="D395" s="283"/>
      <c r="E395" s="283"/>
      <c r="F395" s="283"/>
      <c r="G395" s="283"/>
      <c r="H395" s="283"/>
      <c r="I395" s="283"/>
      <c r="J395" s="283"/>
      <c r="K395" s="283"/>
      <c r="L395" s="283"/>
      <c r="M395" s="283"/>
      <c r="N395" s="283"/>
      <c r="O395" s="283"/>
      <c r="P395" s="283"/>
    </row>
    <row r="396" spans="1:16" ht="36" customHeight="1" thickBot="1" x14ac:dyDescent="0.3">
      <c r="A396" s="283"/>
      <c r="B396" s="284" t="s">
        <v>430</v>
      </c>
      <c r="C396" s="597">
        <f>'Broker &amp; Insured Information'!E19</f>
        <v>0</v>
      </c>
      <c r="D396" s="597"/>
      <c r="E396" s="597"/>
      <c r="F396" s="597"/>
      <c r="G396" s="597"/>
      <c r="H396" s="597"/>
      <c r="I396" s="597"/>
      <c r="J396" s="597"/>
      <c r="K396" s="597"/>
      <c r="L396" s="597"/>
      <c r="M396" s="597"/>
      <c r="N396" s="598"/>
      <c r="O396" s="283"/>
      <c r="P396" s="283"/>
    </row>
    <row r="397" spans="1:16" ht="15.75" thickBot="1" x14ac:dyDescent="0.3"/>
    <row r="398" spans="1:16" ht="21" x14ac:dyDescent="0.35">
      <c r="B398" s="285" t="s">
        <v>324</v>
      </c>
      <c r="C398" s="286"/>
      <c r="D398" s="286"/>
      <c r="E398" s="286"/>
      <c r="F398" s="286"/>
      <c r="G398" s="286"/>
      <c r="H398" s="286"/>
      <c r="I398" s="286"/>
      <c r="J398" s="286"/>
      <c r="K398" s="286"/>
      <c r="L398" s="286"/>
      <c r="M398" s="286"/>
      <c r="N398" s="287"/>
    </row>
    <row r="399" spans="1:16" ht="21.75" thickBot="1" x14ac:dyDescent="0.4">
      <c r="B399" s="288"/>
      <c r="C399" s="289"/>
      <c r="D399" s="289"/>
      <c r="E399" s="289"/>
      <c r="F399" s="289"/>
      <c r="G399" s="289"/>
      <c r="H399" s="289"/>
      <c r="I399" s="289"/>
      <c r="J399" s="289"/>
      <c r="K399" s="289"/>
      <c r="L399" s="289"/>
      <c r="M399" s="289"/>
      <c r="N399" s="290"/>
    </row>
    <row r="400" spans="1:16" ht="15.75" thickBot="1" x14ac:dyDescent="0.3">
      <c r="B400" s="278"/>
    </row>
    <row r="401" spans="2:14" ht="21" x14ac:dyDescent="0.35">
      <c r="B401" s="285" t="s">
        <v>325</v>
      </c>
      <c r="C401" s="286"/>
      <c r="D401" s="286"/>
      <c r="E401" s="286"/>
      <c r="F401" s="286"/>
      <c r="G401" s="286"/>
      <c r="H401" s="286"/>
      <c r="I401" s="286"/>
      <c r="J401" s="286"/>
      <c r="K401" s="286"/>
      <c r="L401" s="286"/>
      <c r="M401" s="286"/>
      <c r="N401" s="287"/>
    </row>
    <row r="402" spans="2:14" ht="21.75" thickBot="1" x14ac:dyDescent="0.4">
      <c r="B402" s="288"/>
      <c r="C402" s="289"/>
      <c r="D402" s="289"/>
      <c r="E402" s="289"/>
      <c r="F402" s="289"/>
      <c r="G402" s="289"/>
      <c r="H402" s="289"/>
      <c r="I402" s="289"/>
      <c r="J402" s="289"/>
      <c r="K402" s="289"/>
      <c r="L402" s="289"/>
      <c r="M402" s="289"/>
      <c r="N402" s="290"/>
    </row>
    <row r="403" spans="2:14" ht="15.75" thickBot="1" x14ac:dyDescent="0.3">
      <c r="B403" s="278"/>
    </row>
    <row r="404" spans="2:14" ht="21" x14ac:dyDescent="0.35">
      <c r="B404" s="285" t="s">
        <v>431</v>
      </c>
      <c r="C404" s="286"/>
      <c r="D404" s="286"/>
      <c r="E404" s="286"/>
      <c r="F404" s="286"/>
      <c r="G404" s="286"/>
      <c r="H404" s="286"/>
      <c r="I404" s="286"/>
      <c r="J404" s="286"/>
      <c r="K404" s="286"/>
      <c r="L404" s="286"/>
      <c r="M404" s="286"/>
      <c r="N404" s="287"/>
    </row>
    <row r="405" spans="2:14" ht="21.75" thickBot="1" x14ac:dyDescent="0.4">
      <c r="B405" s="288" t="s">
        <v>326</v>
      </c>
      <c r="C405" s="289"/>
      <c r="D405" s="289"/>
      <c r="E405" s="289"/>
      <c r="F405" s="289"/>
      <c r="G405" s="289"/>
      <c r="H405" s="289"/>
      <c r="I405" s="289"/>
      <c r="J405" s="289"/>
      <c r="K405" s="289"/>
      <c r="L405" s="289"/>
      <c r="M405" s="289"/>
      <c r="N405" s="290"/>
    </row>
  </sheetData>
  <sheetProtection selectLockedCells="1"/>
  <mergeCells count="226">
    <mergeCell ref="C396:N396"/>
    <mergeCell ref="A394:P394"/>
    <mergeCell ref="D144:P144"/>
    <mergeCell ref="H375:I375"/>
    <mergeCell ref="H376:I376"/>
    <mergeCell ref="D377:P377"/>
    <mergeCell ref="D378:P378"/>
    <mergeCell ref="D381:P381"/>
    <mergeCell ref="C382:P382"/>
    <mergeCell ref="B385:P385"/>
    <mergeCell ref="B387:P387"/>
    <mergeCell ref="B388:P388"/>
    <mergeCell ref="H366:I366"/>
    <mergeCell ref="H367:I367"/>
    <mergeCell ref="H369:I369"/>
    <mergeCell ref="H371:I371"/>
    <mergeCell ref="D372:G372"/>
    <mergeCell ref="H372:I372"/>
    <mergeCell ref="D373:G373"/>
    <mergeCell ref="H373:I373"/>
    <mergeCell ref="D374:H374"/>
    <mergeCell ref="B392:P392"/>
    <mergeCell ref="J316:L316"/>
    <mergeCell ref="J317:L317"/>
    <mergeCell ref="B389:P389"/>
    <mergeCell ref="B390:P390"/>
    <mergeCell ref="H362:I362"/>
    <mergeCell ref="H363:I363"/>
    <mergeCell ref="H364:I364"/>
    <mergeCell ref="H365:I365"/>
    <mergeCell ref="J315:L315"/>
    <mergeCell ref="D330:P330"/>
    <mergeCell ref="C333:P333"/>
    <mergeCell ref="D343:P343"/>
    <mergeCell ref="D344:P344"/>
    <mergeCell ref="D345:P345"/>
    <mergeCell ref="D347:P347"/>
    <mergeCell ref="E352:P352"/>
    <mergeCell ref="C353:P353"/>
    <mergeCell ref="H360:I360"/>
    <mergeCell ref="H361:I361"/>
    <mergeCell ref="J318:L318"/>
    <mergeCell ref="J319:L319"/>
    <mergeCell ref="J320:L320"/>
    <mergeCell ref="D304:F304"/>
    <mergeCell ref="J304:L304"/>
    <mergeCell ref="D305:F305"/>
    <mergeCell ref="J305:L305"/>
    <mergeCell ref="D307:P307"/>
    <mergeCell ref="D309:P309"/>
    <mergeCell ref="D310:P310"/>
    <mergeCell ref="C358:P358"/>
    <mergeCell ref="H359:I359"/>
    <mergeCell ref="E315:F315"/>
    <mergeCell ref="E316:F316"/>
    <mergeCell ref="E317:F317"/>
    <mergeCell ref="E318:F318"/>
    <mergeCell ref="E319:F319"/>
    <mergeCell ref="E320:F320"/>
    <mergeCell ref="G314:I314"/>
    <mergeCell ref="G315:I315"/>
    <mergeCell ref="G316:I316"/>
    <mergeCell ref="G317:I317"/>
    <mergeCell ref="G318:I318"/>
    <mergeCell ref="G319:I319"/>
    <mergeCell ref="G320:I320"/>
    <mergeCell ref="D312:P312"/>
    <mergeCell ref="E328:P328"/>
    <mergeCell ref="J314:L314"/>
    <mergeCell ref="E314:F314"/>
    <mergeCell ref="D296:F296"/>
    <mergeCell ref="G296:H296"/>
    <mergeCell ref="J296:L296"/>
    <mergeCell ref="M296:N296"/>
    <mergeCell ref="D297:F297"/>
    <mergeCell ref="G297:H297"/>
    <mergeCell ref="J297:L297"/>
    <mergeCell ref="M297:N297"/>
    <mergeCell ref="D298:F298"/>
    <mergeCell ref="G298:H298"/>
    <mergeCell ref="J298:L298"/>
    <mergeCell ref="M298:N298"/>
    <mergeCell ref="D299:F299"/>
    <mergeCell ref="G299:H299"/>
    <mergeCell ref="J299:L299"/>
    <mergeCell ref="M299:N299"/>
    <mergeCell ref="D300:F300"/>
    <mergeCell ref="G300:H300"/>
    <mergeCell ref="J300:L300"/>
    <mergeCell ref="M300:N300"/>
    <mergeCell ref="D303:F303"/>
    <mergeCell ref="J303:L303"/>
    <mergeCell ref="D293:F293"/>
    <mergeCell ref="G293:H293"/>
    <mergeCell ref="J293:L293"/>
    <mergeCell ref="M293:N293"/>
    <mergeCell ref="D294:F294"/>
    <mergeCell ref="G294:H294"/>
    <mergeCell ref="J294:L294"/>
    <mergeCell ref="M294:N294"/>
    <mergeCell ref="D295:F295"/>
    <mergeCell ref="G295:H295"/>
    <mergeCell ref="J295:L295"/>
    <mergeCell ref="M295:N295"/>
    <mergeCell ref="D290:F290"/>
    <mergeCell ref="G290:H290"/>
    <mergeCell ref="J290:L290"/>
    <mergeCell ref="M290:N290"/>
    <mergeCell ref="D291:F291"/>
    <mergeCell ref="G291:H291"/>
    <mergeCell ref="J291:L291"/>
    <mergeCell ref="M291:N291"/>
    <mergeCell ref="D292:F292"/>
    <mergeCell ref="G292:H292"/>
    <mergeCell ref="J292:L292"/>
    <mergeCell ref="M292:N292"/>
    <mergeCell ref="D287:F287"/>
    <mergeCell ref="G287:H287"/>
    <mergeCell ref="J287:L287"/>
    <mergeCell ref="M287:N287"/>
    <mergeCell ref="D288:F288"/>
    <mergeCell ref="G288:H288"/>
    <mergeCell ref="J288:L288"/>
    <mergeCell ref="M288:N288"/>
    <mergeCell ref="D289:F289"/>
    <mergeCell ref="G289:H289"/>
    <mergeCell ref="J289:L289"/>
    <mergeCell ref="M289:N289"/>
    <mergeCell ref="F256:P256"/>
    <mergeCell ref="F260:P260"/>
    <mergeCell ref="F262:P262"/>
    <mergeCell ref="F271:P271"/>
    <mergeCell ref="D283:P283"/>
    <mergeCell ref="D284:P284"/>
    <mergeCell ref="D286:F286"/>
    <mergeCell ref="G286:H286"/>
    <mergeCell ref="J286:L286"/>
    <mergeCell ref="M286:N286"/>
    <mergeCell ref="E163:P163"/>
    <mergeCell ref="D189:P189"/>
    <mergeCell ref="E190:P190"/>
    <mergeCell ref="E198:P198"/>
    <mergeCell ref="F221:P221"/>
    <mergeCell ref="F211:P211"/>
    <mergeCell ref="F216:P216"/>
    <mergeCell ref="C230:P230"/>
    <mergeCell ref="F252:P252"/>
    <mergeCell ref="D193:P193"/>
    <mergeCell ref="C69:P69"/>
    <mergeCell ref="C79:P79"/>
    <mergeCell ref="D80:P80"/>
    <mergeCell ref="E94:O94"/>
    <mergeCell ref="C96:P96"/>
    <mergeCell ref="D100:P100"/>
    <mergeCell ref="E155:P155"/>
    <mergeCell ref="D39:E39"/>
    <mergeCell ref="H39:L39"/>
    <mergeCell ref="D60:P60"/>
    <mergeCell ref="D66:P66"/>
    <mergeCell ref="D61:P61"/>
    <mergeCell ref="D67:P67"/>
    <mergeCell ref="M37:N37"/>
    <mergeCell ref="M39:N39"/>
    <mergeCell ref="M35:N35"/>
    <mergeCell ref="D40:E40"/>
    <mergeCell ref="H40:L40"/>
    <mergeCell ref="M40:N40"/>
    <mergeCell ref="D45:O45"/>
    <mergeCell ref="B31:E31"/>
    <mergeCell ref="F31:I31"/>
    <mergeCell ref="M31:N31"/>
    <mergeCell ref="M38:N38"/>
    <mergeCell ref="B35:L35"/>
    <mergeCell ref="B36:O36"/>
    <mergeCell ref="D37:E37"/>
    <mergeCell ref="I37:L37"/>
    <mergeCell ref="D38:E38"/>
    <mergeCell ref="H38:L38"/>
    <mergeCell ref="B32:E32"/>
    <mergeCell ref="F32:G32"/>
    <mergeCell ref="M32:N32"/>
    <mergeCell ref="B33:E33"/>
    <mergeCell ref="F33:G33"/>
    <mergeCell ref="M33:N33"/>
    <mergeCell ref="B34:E34"/>
    <mergeCell ref="L13:O13"/>
    <mergeCell ref="F34:G34"/>
    <mergeCell ref="M34:N34"/>
    <mergeCell ref="L29:N29"/>
    <mergeCell ref="K18:N18"/>
    <mergeCell ref="K19:N19"/>
    <mergeCell ref="B21:J21"/>
    <mergeCell ref="B24:O24"/>
    <mergeCell ref="L26:N26"/>
    <mergeCell ref="L27:N27"/>
    <mergeCell ref="L28:N28"/>
    <mergeCell ref="C25:F25"/>
    <mergeCell ref="C26:F26"/>
    <mergeCell ref="C27:F27"/>
    <mergeCell ref="C28:F28"/>
    <mergeCell ref="C29:F29"/>
    <mergeCell ref="K23:N23"/>
    <mergeCell ref="B4:O4"/>
    <mergeCell ref="C5:G5"/>
    <mergeCell ref="C6:G6"/>
    <mergeCell ref="I11:K11"/>
    <mergeCell ref="K20:N20"/>
    <mergeCell ref="K21:N21"/>
    <mergeCell ref="K22:N22"/>
    <mergeCell ref="K5:N5"/>
    <mergeCell ref="C8:D8"/>
    <mergeCell ref="F8:G8"/>
    <mergeCell ref="M6:N6"/>
    <mergeCell ref="H6:L6"/>
    <mergeCell ref="C7:G7"/>
    <mergeCell ref="B9:O9"/>
    <mergeCell ref="K16:N16"/>
    <mergeCell ref="K17:N17"/>
    <mergeCell ref="C10:G10"/>
    <mergeCell ref="C11:G11"/>
    <mergeCell ref="C12:G12"/>
    <mergeCell ref="C13:G13"/>
    <mergeCell ref="C14:G14"/>
    <mergeCell ref="C15:G15"/>
    <mergeCell ref="L11:O11"/>
    <mergeCell ref="L12:O12"/>
  </mergeCells>
  <conditionalFormatting sqref="B384">
    <cfRule type="containsText" dxfId="8" priority="37" operator="containsText" text="Yes">
      <formula>NOT(ISERROR(SEARCH("Yes",B384)))</formula>
    </cfRule>
    <cfRule type="containsText" dxfId="7" priority="38" operator="containsText" text="No">
      <formula>NOT(ISERROR(SEARCH("No",B384)))</formula>
    </cfRule>
  </conditionalFormatting>
  <conditionalFormatting sqref="D386 D393">
    <cfRule type="containsText" dxfId="6" priority="44" operator="containsText" text="&quot;Yes&quot;">
      <formula>NOT(ISERROR(SEARCH("""Yes""",D386)))</formula>
    </cfRule>
    <cfRule type="containsText" dxfId="5" priority="45" operator="containsText" text="&quot;No&quot;">
      <formula>NOT(ISERROR(SEARCH("""No""",D386)))</formula>
    </cfRule>
  </conditionalFormatting>
  <conditionalFormatting sqref="D386 D393">
    <cfRule type="containsText" dxfId="4" priority="42" operator="containsText" text="Yes">
      <formula>NOT(ISERROR(SEARCH("Yes",D386)))</formula>
    </cfRule>
    <cfRule type="containsText" dxfId="3" priority="43" operator="containsText" text="No">
      <formula>NOT(ISERROR(SEARCH("No",D386)))</formula>
    </cfRule>
  </conditionalFormatting>
  <conditionalFormatting sqref="D386 D393">
    <cfRule type="notContainsBlanks" dxfId="2" priority="39">
      <formula>LEN(TRIM(D386))&gt;0</formula>
    </cfRule>
    <cfRule type="containsText" dxfId="1" priority="40" operator="containsText" text="No">
      <formula>NOT(ISERROR(SEARCH("No",D386)))</formula>
    </cfRule>
    <cfRule type="containsText" dxfId="0" priority="41" operator="containsText" text="Confirm">
      <formula>NOT(ISERROR(SEARCH("Confirm",D386)))</formula>
    </cfRule>
  </conditionalFormatting>
  <pageMargins left="0.25" right="0.25" top="0.75" bottom="0.75" header="0.3" footer="0.3"/>
  <pageSetup scale="53" fitToHeight="0" orientation="portrait" horizontalDpi="300" verticalDpi="300"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91"/>
  <sheetViews>
    <sheetView workbookViewId="0">
      <selection activeCell="C23" sqref="C23"/>
    </sheetView>
  </sheetViews>
  <sheetFormatPr defaultRowHeight="15" x14ac:dyDescent="0.2"/>
  <cols>
    <col min="1" max="1" width="14" style="250" customWidth="1"/>
    <col min="2" max="2" width="37.42578125" style="250" bestFit="1" customWidth="1"/>
    <col min="3" max="3" width="78" style="250" bestFit="1" customWidth="1"/>
    <col min="4" max="4" width="35.140625" style="250" bestFit="1" customWidth="1"/>
    <col min="5" max="6" width="9.140625" style="250"/>
    <col min="7" max="7" width="14.42578125" style="250" bestFit="1" customWidth="1"/>
    <col min="8" max="8" width="14.85546875" style="250" bestFit="1" customWidth="1"/>
    <col min="9" max="16384" width="9.140625" style="250"/>
  </cols>
  <sheetData>
    <row r="1" spans="1:8" x14ac:dyDescent="0.2">
      <c r="A1" s="249" t="s">
        <v>515</v>
      </c>
      <c r="B1" s="249" t="s">
        <v>516</v>
      </c>
      <c r="G1" s="250" t="str">
        <f>'Printable App'!M1</f>
        <v>App Version:</v>
      </c>
      <c r="H1" s="305">
        <f>'Printable App'!N1</f>
        <v>2.0821201899999999</v>
      </c>
    </row>
    <row r="2" spans="1:8" x14ac:dyDescent="0.2">
      <c r="C2" s="251" t="s">
        <v>517</v>
      </c>
      <c r="D2" s="250">
        <f>'Printable App'!C5</f>
        <v>0</v>
      </c>
    </row>
    <row r="3" spans="1:8" x14ac:dyDescent="0.2">
      <c r="C3" s="252" t="s">
        <v>518</v>
      </c>
      <c r="D3" s="250">
        <f>'Printable App'!C6</f>
        <v>0</v>
      </c>
    </row>
    <row r="4" spans="1:8" x14ac:dyDescent="0.2">
      <c r="C4" s="251" t="s">
        <v>519</v>
      </c>
    </row>
    <row r="5" spans="1:8" x14ac:dyDescent="0.2">
      <c r="C5" s="251" t="s">
        <v>520</v>
      </c>
      <c r="D5" s="250">
        <f>'Printable App'!F8</f>
        <v>0</v>
      </c>
    </row>
    <row r="6" spans="1:8" x14ac:dyDescent="0.2">
      <c r="C6" s="252" t="s">
        <v>521</v>
      </c>
      <c r="D6" s="250">
        <f>'Printable App'!C7</f>
        <v>0</v>
      </c>
    </row>
    <row r="7" spans="1:8" x14ac:dyDescent="0.2">
      <c r="C7" s="252" t="s">
        <v>522</v>
      </c>
      <c r="D7" s="250">
        <f>'Printable App'!C8</f>
        <v>0</v>
      </c>
    </row>
    <row r="8" spans="1:8" x14ac:dyDescent="0.2">
      <c r="C8" s="252" t="s">
        <v>523</v>
      </c>
    </row>
    <row r="9" spans="1:8" x14ac:dyDescent="0.2">
      <c r="C9" s="252" t="s">
        <v>524</v>
      </c>
    </row>
    <row r="10" spans="1:8" x14ac:dyDescent="0.2">
      <c r="C10" s="252" t="s">
        <v>525</v>
      </c>
    </row>
    <row r="11" spans="1:8" x14ac:dyDescent="0.2">
      <c r="B11" s="249" t="s">
        <v>526</v>
      </c>
    </row>
    <row r="12" spans="1:8" x14ac:dyDescent="0.2">
      <c r="B12" s="249"/>
      <c r="C12" s="250" t="s">
        <v>527</v>
      </c>
    </row>
    <row r="13" spans="1:8" x14ac:dyDescent="0.2">
      <c r="C13" s="251" t="s">
        <v>528</v>
      </c>
      <c r="D13" s="250">
        <f>'Printable App'!K5</f>
        <v>0</v>
      </c>
    </row>
    <row r="14" spans="1:8" x14ac:dyDescent="0.2">
      <c r="C14" s="251" t="s">
        <v>529</v>
      </c>
    </row>
    <row r="15" spans="1:8" x14ac:dyDescent="0.2">
      <c r="C15" s="250" t="s">
        <v>523</v>
      </c>
    </row>
    <row r="16" spans="1:8" x14ac:dyDescent="0.2">
      <c r="C16" s="252" t="s">
        <v>530</v>
      </c>
    </row>
    <row r="17" spans="1:4" x14ac:dyDescent="0.2">
      <c r="C17" s="251" t="s">
        <v>531</v>
      </c>
    </row>
    <row r="18" spans="1:4" x14ac:dyDescent="0.2">
      <c r="C18" s="251" t="s">
        <v>532</v>
      </c>
    </row>
    <row r="19" spans="1:4" x14ac:dyDescent="0.2">
      <c r="C19" s="251" t="s">
        <v>533</v>
      </c>
    </row>
    <row r="20" spans="1:4" x14ac:dyDescent="0.2">
      <c r="B20" s="249" t="s">
        <v>534</v>
      </c>
    </row>
    <row r="21" spans="1:4" x14ac:dyDescent="0.2">
      <c r="C21" s="253" t="s">
        <v>535</v>
      </c>
      <c r="D21" s="268" t="s">
        <v>536</v>
      </c>
    </row>
    <row r="22" spans="1:4" x14ac:dyDescent="0.2">
      <c r="A22" s="249" t="s">
        <v>537</v>
      </c>
      <c r="B22" s="249" t="s">
        <v>538</v>
      </c>
    </row>
    <row r="23" spans="1:4" x14ac:dyDescent="0.2">
      <c r="C23" s="253" t="s">
        <v>539</v>
      </c>
      <c r="D23" s="250">
        <f>'Printable App'!C10</f>
        <v>0</v>
      </c>
    </row>
    <row r="24" spans="1:4" x14ac:dyDescent="0.2">
      <c r="C24" s="250" t="s">
        <v>540</v>
      </c>
      <c r="D24" s="250">
        <f>'Printable App'!L11</f>
        <v>0</v>
      </c>
    </row>
    <row r="25" spans="1:4" x14ac:dyDescent="0.2">
      <c r="C25" s="253" t="s">
        <v>541</v>
      </c>
      <c r="D25" s="250">
        <f>'Printable App'!L12</f>
        <v>0</v>
      </c>
    </row>
    <row r="26" spans="1:4" x14ac:dyDescent="0.2">
      <c r="C26" s="252" t="s">
        <v>542</v>
      </c>
    </row>
    <row r="27" spans="1:4" x14ac:dyDescent="0.2">
      <c r="C27" s="253" t="s">
        <v>543</v>
      </c>
      <c r="D27" s="250" t="s">
        <v>544</v>
      </c>
    </row>
    <row r="28" spans="1:4" x14ac:dyDescent="0.2">
      <c r="C28" s="253" t="s">
        <v>545</v>
      </c>
      <c r="D28" s="250">
        <f>'Printable App'!M6</f>
        <v>0</v>
      </c>
    </row>
    <row r="29" spans="1:4" x14ac:dyDescent="0.2">
      <c r="B29" s="249" t="s">
        <v>546</v>
      </c>
    </row>
    <row r="30" spans="1:4" x14ac:dyDescent="0.2">
      <c r="C30" s="250" t="s">
        <v>547</v>
      </c>
      <c r="D30" s="250">
        <f>'Printable App'!C11</f>
        <v>0</v>
      </c>
    </row>
    <row r="31" spans="1:4" x14ac:dyDescent="0.2">
      <c r="C31" s="250" t="s">
        <v>519</v>
      </c>
      <c r="D31" s="250">
        <f>'Printable App'!C12</f>
        <v>0</v>
      </c>
    </row>
    <row r="32" spans="1:4" x14ac:dyDescent="0.2">
      <c r="C32" s="250" t="s">
        <v>520</v>
      </c>
      <c r="D32" s="250">
        <f>'Printable App'!C15</f>
        <v>0</v>
      </c>
    </row>
    <row r="33" spans="2:4" x14ac:dyDescent="0.2">
      <c r="C33" s="250" t="s">
        <v>521</v>
      </c>
      <c r="D33" s="250">
        <f>'Printable App'!C13</f>
        <v>0</v>
      </c>
    </row>
    <row r="34" spans="2:4" x14ac:dyDescent="0.2">
      <c r="C34" s="250" t="s">
        <v>522</v>
      </c>
      <c r="D34" s="250">
        <f>'Printable App'!C14</f>
        <v>0</v>
      </c>
    </row>
    <row r="35" spans="2:4" x14ac:dyDescent="0.2">
      <c r="C35" s="250" t="s">
        <v>548</v>
      </c>
    </row>
    <row r="36" spans="2:4" x14ac:dyDescent="0.2">
      <c r="C36" s="250" t="s">
        <v>549</v>
      </c>
    </row>
    <row r="37" spans="2:4" x14ac:dyDescent="0.2">
      <c r="C37" s="250" t="s">
        <v>550</v>
      </c>
    </row>
    <row r="38" spans="2:4" x14ac:dyDescent="0.2">
      <c r="C38" s="250" t="s">
        <v>551</v>
      </c>
    </row>
    <row r="39" spans="2:4" x14ac:dyDescent="0.2">
      <c r="B39" s="249" t="s">
        <v>552</v>
      </c>
    </row>
    <row r="40" spans="2:4" x14ac:dyDescent="0.2">
      <c r="C40" s="250" t="s">
        <v>553</v>
      </c>
      <c r="D40" s="268" t="s">
        <v>749</v>
      </c>
    </row>
    <row r="41" spans="2:4" x14ac:dyDescent="0.2">
      <c r="C41" s="250" t="s">
        <v>554</v>
      </c>
      <c r="D41" s="250">
        <f>'Printable App'!C25</f>
        <v>0</v>
      </c>
    </row>
    <row r="42" spans="2:4" x14ac:dyDescent="0.2">
      <c r="C42" s="250" t="s">
        <v>555</v>
      </c>
    </row>
    <row r="43" spans="2:4" x14ac:dyDescent="0.2">
      <c r="C43" s="250" t="s">
        <v>520</v>
      </c>
      <c r="D43" s="250">
        <f>'Printable App'!C29</f>
        <v>0</v>
      </c>
    </row>
    <row r="44" spans="2:4" x14ac:dyDescent="0.2">
      <c r="C44" s="250" t="s">
        <v>521</v>
      </c>
      <c r="D44" s="250">
        <f>'Printable App'!C13</f>
        <v>0</v>
      </c>
    </row>
    <row r="45" spans="2:4" x14ac:dyDescent="0.2">
      <c r="C45" s="250" t="s">
        <v>522</v>
      </c>
      <c r="D45" s="250">
        <f>'Printable App'!C14</f>
        <v>0</v>
      </c>
    </row>
    <row r="46" spans="2:4" x14ac:dyDescent="0.2">
      <c r="C46" s="250" t="s">
        <v>556</v>
      </c>
      <c r="D46" s="250">
        <f>'Printable App'!C28</f>
        <v>0</v>
      </c>
    </row>
    <row r="47" spans="2:4" x14ac:dyDescent="0.2">
      <c r="C47" s="250" t="s">
        <v>557</v>
      </c>
      <c r="D47" s="250" t="s">
        <v>41</v>
      </c>
    </row>
    <row r="48" spans="2:4" x14ac:dyDescent="0.2">
      <c r="B48" s="249" t="s">
        <v>558</v>
      </c>
    </row>
    <row r="49" spans="1:10" x14ac:dyDescent="0.2">
      <c r="C49" s="250" t="s">
        <v>559</v>
      </c>
    </row>
    <row r="50" spans="1:10" x14ac:dyDescent="0.2">
      <c r="C50" s="250" t="s">
        <v>560</v>
      </c>
      <c r="D50" s="269">
        <f>'Printable App'!L26</f>
        <v>0</v>
      </c>
    </row>
    <row r="51" spans="1:10" x14ac:dyDescent="0.2">
      <c r="C51" s="250" t="s">
        <v>561</v>
      </c>
      <c r="D51" s="269">
        <f>'Printable App'!L27</f>
        <v>0</v>
      </c>
    </row>
    <row r="52" spans="1:10" x14ac:dyDescent="0.2">
      <c r="C52" s="250" t="s">
        <v>562</v>
      </c>
      <c r="J52" s="250" t="s">
        <v>760</v>
      </c>
    </row>
    <row r="53" spans="1:10" x14ac:dyDescent="0.2">
      <c r="B53" s="249" t="s">
        <v>563</v>
      </c>
    </row>
    <row r="54" spans="1:10" x14ac:dyDescent="0.2">
      <c r="C54" s="250" t="s">
        <v>564</v>
      </c>
      <c r="D54" s="250" t="s">
        <v>750</v>
      </c>
      <c r="I54" s="250" t="s">
        <v>757</v>
      </c>
      <c r="J54" s="250" t="s">
        <v>751</v>
      </c>
    </row>
    <row r="55" spans="1:10" x14ac:dyDescent="0.2">
      <c r="C55" s="250" t="s">
        <v>565</v>
      </c>
      <c r="D55" s="250" t="s">
        <v>750</v>
      </c>
      <c r="I55" s="250" t="s">
        <v>752</v>
      </c>
      <c r="J55" s="250" t="s">
        <v>752</v>
      </c>
    </row>
    <row r="56" spans="1:10" x14ac:dyDescent="0.2">
      <c r="C56" s="250" t="s">
        <v>566</v>
      </c>
      <c r="D56" s="250" t="s">
        <v>750</v>
      </c>
      <c r="I56" s="250" t="s">
        <v>758</v>
      </c>
      <c r="J56" s="250" t="s">
        <v>754</v>
      </c>
    </row>
    <row r="57" spans="1:10" x14ac:dyDescent="0.2">
      <c r="C57" s="250" t="s">
        <v>567</v>
      </c>
      <c r="D57" s="250" t="s">
        <v>750</v>
      </c>
      <c r="I57" s="250" t="s">
        <v>759</v>
      </c>
      <c r="J57" s="250" t="s">
        <v>755</v>
      </c>
    </row>
    <row r="58" spans="1:10" x14ac:dyDescent="0.2">
      <c r="C58" s="250" t="s">
        <v>568</v>
      </c>
      <c r="D58" s="250" t="s">
        <v>750</v>
      </c>
      <c r="I58" s="250" t="s">
        <v>761</v>
      </c>
      <c r="J58" s="250" t="s">
        <v>751</v>
      </c>
    </row>
    <row r="59" spans="1:10" x14ac:dyDescent="0.2">
      <c r="B59" s="249" t="s">
        <v>569</v>
      </c>
      <c r="J59" s="250" t="s">
        <v>753</v>
      </c>
    </row>
    <row r="60" spans="1:10" x14ac:dyDescent="0.2">
      <c r="A60" s="249" t="s">
        <v>570</v>
      </c>
      <c r="B60" s="249" t="s">
        <v>571</v>
      </c>
      <c r="J60" s="250" t="s">
        <v>756</v>
      </c>
    </row>
    <row r="61" spans="1:10" x14ac:dyDescent="0.2">
      <c r="C61" s="250" t="s">
        <v>572</v>
      </c>
      <c r="D61" s="250" t="e">
        <f>VLOOKUP('Printable App'!F31,AssocType,2,FALSE)</f>
        <v>#N/A</v>
      </c>
    </row>
    <row r="62" spans="1:10" x14ac:dyDescent="0.2">
      <c r="C62" s="250" t="s">
        <v>573</v>
      </c>
      <c r="D62" s="250" t="s">
        <v>762</v>
      </c>
    </row>
    <row r="63" spans="1:10" x14ac:dyDescent="0.2">
      <c r="C63" s="250" t="s">
        <v>574</v>
      </c>
      <c r="D63" s="250" t="str">
        <f>'Printable App'!B281</f>
        <v/>
      </c>
    </row>
    <row r="64" spans="1:10" x14ac:dyDescent="0.2">
      <c r="C64" s="250" t="s">
        <v>575</v>
      </c>
      <c r="D64" s="250" t="str">
        <f>IF('Printable App'!B263="","Frame",'Printable App'!B263)</f>
        <v>Frame</v>
      </c>
    </row>
    <row r="65" spans="2:4" x14ac:dyDescent="0.2">
      <c r="C65" s="250" t="s">
        <v>576</v>
      </c>
      <c r="D65" s="270">
        <f>'Printable App'!D37</f>
        <v>0</v>
      </c>
    </row>
    <row r="66" spans="2:4" x14ac:dyDescent="0.2">
      <c r="C66" s="250" t="s">
        <v>577</v>
      </c>
      <c r="D66" s="270">
        <f>'Printable App'!F32</f>
        <v>0</v>
      </c>
    </row>
    <row r="67" spans="2:4" x14ac:dyDescent="0.2">
      <c r="C67" s="250" t="s">
        <v>578</v>
      </c>
      <c r="D67" s="250">
        <f>IF(SOV!E10=0,1,SOV!E10)</f>
        <v>1</v>
      </c>
    </row>
    <row r="68" spans="2:4" x14ac:dyDescent="0.2">
      <c r="C68" s="250" t="s">
        <v>337</v>
      </c>
      <c r="D68" s="250">
        <f>'Printable App'!M31</f>
        <v>0</v>
      </c>
    </row>
    <row r="69" spans="2:4" x14ac:dyDescent="0.2">
      <c r="C69" s="250" t="s">
        <v>579</v>
      </c>
      <c r="D69" s="250" t="s">
        <v>651</v>
      </c>
    </row>
    <row r="70" spans="2:4" x14ac:dyDescent="0.2">
      <c r="C70" s="250" t="s">
        <v>580</v>
      </c>
      <c r="D70" s="250" t="s">
        <v>639</v>
      </c>
    </row>
    <row r="71" spans="2:4" x14ac:dyDescent="0.2">
      <c r="B71" s="249" t="s">
        <v>581</v>
      </c>
    </row>
    <row r="72" spans="2:4" x14ac:dyDescent="0.2">
      <c r="C72" s="250" t="s">
        <v>582</v>
      </c>
      <c r="D72" s="271">
        <f>'Printable App'!B283</f>
        <v>0</v>
      </c>
    </row>
    <row r="73" spans="2:4" x14ac:dyDescent="0.2">
      <c r="C73" s="250" t="s">
        <v>583</v>
      </c>
      <c r="D73" s="250">
        <f>'Printable App'!B307</f>
        <v>0</v>
      </c>
    </row>
    <row r="74" spans="2:4" x14ac:dyDescent="0.2">
      <c r="C74" s="250" t="s">
        <v>584</v>
      </c>
      <c r="D74" s="250">
        <v>0</v>
      </c>
    </row>
    <row r="75" spans="2:4" x14ac:dyDescent="0.2">
      <c r="C75" s="250" t="s">
        <v>585</v>
      </c>
      <c r="D75" s="271">
        <f>'Printable App'!B309</f>
        <v>0</v>
      </c>
    </row>
    <row r="76" spans="2:4" x14ac:dyDescent="0.2">
      <c r="C76" s="250" t="s">
        <v>586</v>
      </c>
      <c r="D76" s="271">
        <f>'Printable App'!B310</f>
        <v>0</v>
      </c>
    </row>
    <row r="77" spans="2:4" x14ac:dyDescent="0.2">
      <c r="B77" s="249" t="s">
        <v>587</v>
      </c>
    </row>
    <row r="78" spans="2:4" x14ac:dyDescent="0.2">
      <c r="C78" s="250" t="s">
        <v>588</v>
      </c>
      <c r="D78" s="250">
        <f>'Printable App'!G315</f>
        <v>0</v>
      </c>
    </row>
    <row r="79" spans="2:4" x14ac:dyDescent="0.2">
      <c r="C79" s="250" t="s">
        <v>451</v>
      </c>
      <c r="D79" s="250">
        <f>'Printable App'!G317</f>
        <v>0</v>
      </c>
    </row>
    <row r="80" spans="2:4" x14ac:dyDescent="0.2">
      <c r="C80" s="250" t="s">
        <v>450</v>
      </c>
      <c r="D80" s="250">
        <f>'Printable App'!G316</f>
        <v>0</v>
      </c>
    </row>
    <row r="81" spans="1:4" x14ac:dyDescent="0.2">
      <c r="C81" s="250" t="s">
        <v>453</v>
      </c>
      <c r="D81" s="250">
        <f>'Printable App'!G318</f>
        <v>0</v>
      </c>
    </row>
    <row r="82" spans="1:4" x14ac:dyDescent="0.2">
      <c r="C82" s="250" t="s">
        <v>454</v>
      </c>
      <c r="D82" s="250">
        <f>'Printable App'!G319</f>
        <v>0</v>
      </c>
    </row>
    <row r="83" spans="1:4" x14ac:dyDescent="0.2">
      <c r="C83" s="250" t="s">
        <v>589</v>
      </c>
      <c r="D83" s="250" t="str">
        <f>'Printable App'!G320</f>
        <v>(None)</v>
      </c>
    </row>
    <row r="84" spans="1:4" x14ac:dyDescent="0.2">
      <c r="B84" s="249" t="s">
        <v>590</v>
      </c>
    </row>
    <row r="85" spans="1:4" x14ac:dyDescent="0.2">
      <c r="C85" s="250" t="s">
        <v>591</v>
      </c>
      <c r="D85" s="250" t="str">
        <f>IF('Printable App'!B279="","No",'Printable App'!B279)</f>
        <v>No</v>
      </c>
    </row>
    <row r="86" spans="1:4" x14ac:dyDescent="0.2">
      <c r="B86" s="249" t="s">
        <v>592</v>
      </c>
    </row>
    <row r="87" spans="1:4" x14ac:dyDescent="0.2">
      <c r="C87" s="250" t="s">
        <v>588</v>
      </c>
    </row>
    <row r="88" spans="1:4" x14ac:dyDescent="0.2">
      <c r="C88" s="250" t="s">
        <v>450</v>
      </c>
      <c r="D88" s="250" t="str">
        <f>IF('Printable App'!J316="Standard Option","No","Yes")</f>
        <v>No</v>
      </c>
    </row>
    <row r="89" spans="1:4" x14ac:dyDescent="0.2">
      <c r="C89" s="250" t="s">
        <v>453</v>
      </c>
      <c r="D89" s="250" t="str">
        <f>IF('Printable App'!J318="Standard Option","No","Yes")</f>
        <v>No</v>
      </c>
    </row>
    <row r="90" spans="1:4" x14ac:dyDescent="0.2">
      <c r="C90" s="250" t="s">
        <v>454</v>
      </c>
      <c r="D90" s="250" t="str">
        <f>IF('Printable App'!J319="Standard Option","No","Yes")</f>
        <v>No</v>
      </c>
    </row>
    <row r="91" spans="1:4" ht="30" x14ac:dyDescent="0.2">
      <c r="A91" s="249" t="s">
        <v>593</v>
      </c>
      <c r="B91" s="249" t="s">
        <v>594</v>
      </c>
    </row>
    <row r="92" spans="1:4" x14ac:dyDescent="0.2">
      <c r="C92" s="254" t="s">
        <v>595</v>
      </c>
    </row>
    <row r="93" spans="1:4" x14ac:dyDescent="0.2">
      <c r="C93" s="254" t="s">
        <v>596</v>
      </c>
      <c r="D93" s="250">
        <v>0</v>
      </c>
    </row>
    <row r="94" spans="1:4" x14ac:dyDescent="0.2">
      <c r="C94" s="254" t="s">
        <v>597</v>
      </c>
      <c r="D94" s="250">
        <v>0</v>
      </c>
    </row>
    <row r="95" spans="1:4" x14ac:dyDescent="0.2">
      <c r="C95" s="254" t="s">
        <v>598</v>
      </c>
      <c r="D95" s="250">
        <f>IF('Printable App'!O291="N/a",0,'Printable App'!O291)</f>
        <v>0</v>
      </c>
    </row>
    <row r="96" spans="1:4" x14ac:dyDescent="0.2">
      <c r="B96" s="249" t="s">
        <v>599</v>
      </c>
      <c r="C96" s="255"/>
    </row>
    <row r="97" spans="2:4" x14ac:dyDescent="0.2">
      <c r="C97" s="254" t="s">
        <v>600</v>
      </c>
      <c r="D97" s="250">
        <v>0</v>
      </c>
    </row>
    <row r="98" spans="2:4" x14ac:dyDescent="0.2">
      <c r="C98" s="254" t="s">
        <v>601</v>
      </c>
      <c r="D98" s="250">
        <v>0</v>
      </c>
    </row>
    <row r="99" spans="2:4" x14ac:dyDescent="0.2">
      <c r="C99" s="254" t="s">
        <v>602</v>
      </c>
      <c r="D99" s="250">
        <v>0</v>
      </c>
    </row>
    <row r="100" spans="2:4" x14ac:dyDescent="0.2">
      <c r="C100" s="254" t="s">
        <v>603</v>
      </c>
      <c r="D100" s="250">
        <v>0</v>
      </c>
    </row>
    <row r="101" spans="2:4" x14ac:dyDescent="0.2">
      <c r="C101" s="254" t="s">
        <v>604</v>
      </c>
      <c r="D101" s="250">
        <v>0</v>
      </c>
    </row>
    <row r="102" spans="2:4" x14ac:dyDescent="0.2">
      <c r="C102" s="254" t="s">
        <v>605</v>
      </c>
      <c r="D102" s="250">
        <v>0</v>
      </c>
    </row>
    <row r="103" spans="2:4" x14ac:dyDescent="0.2">
      <c r="C103" s="254" t="s">
        <v>606</v>
      </c>
      <c r="D103" s="250">
        <v>0</v>
      </c>
    </row>
    <row r="104" spans="2:4" x14ac:dyDescent="0.2">
      <c r="C104" s="254" t="s">
        <v>607</v>
      </c>
      <c r="D104" s="250">
        <v>0</v>
      </c>
    </row>
    <row r="105" spans="2:4" x14ac:dyDescent="0.2">
      <c r="C105" s="254" t="s">
        <v>608</v>
      </c>
      <c r="D105" s="250">
        <v>0</v>
      </c>
    </row>
    <row r="106" spans="2:4" x14ac:dyDescent="0.2">
      <c r="C106" s="254" t="s">
        <v>609</v>
      </c>
      <c r="D106" s="250">
        <v>0</v>
      </c>
    </row>
    <row r="107" spans="2:4" x14ac:dyDescent="0.2">
      <c r="B107" s="249" t="s">
        <v>610</v>
      </c>
      <c r="C107" s="254"/>
    </row>
    <row r="108" spans="2:4" x14ac:dyDescent="0.2">
      <c r="C108" s="254" t="s">
        <v>611</v>
      </c>
      <c r="D108" s="250">
        <v>5000</v>
      </c>
    </row>
    <row r="109" spans="2:4" x14ac:dyDescent="0.2">
      <c r="C109" s="254" t="s">
        <v>612</v>
      </c>
      <c r="D109" s="250" t="s">
        <v>613</v>
      </c>
    </row>
    <row r="110" spans="2:4" x14ac:dyDescent="0.2">
      <c r="B110" s="249" t="s">
        <v>590</v>
      </c>
      <c r="C110" s="255"/>
    </row>
    <row r="111" spans="2:4" x14ac:dyDescent="0.2">
      <c r="C111" s="254" t="s">
        <v>614</v>
      </c>
      <c r="D111" s="250">
        <v>0</v>
      </c>
    </row>
    <row r="112" spans="2:4" x14ac:dyDescent="0.2">
      <c r="C112" s="254" t="s">
        <v>615</v>
      </c>
      <c r="D112" s="250" t="s">
        <v>35</v>
      </c>
    </row>
    <row r="113" spans="2:4" x14ac:dyDescent="0.2">
      <c r="C113" s="254" t="s">
        <v>616</v>
      </c>
      <c r="D113" s="250" t="str">
        <f>IF('Printable App'!K21="Association Not Responsible","No","Yes")</f>
        <v>Yes</v>
      </c>
    </row>
    <row r="114" spans="2:4" x14ac:dyDescent="0.2">
      <c r="C114" s="254" t="s">
        <v>617</v>
      </c>
      <c r="D114" s="250" t="str">
        <f>IF('Printable App'!B145="N/a",0,'Printable App'!B145)</f>
        <v/>
      </c>
    </row>
    <row r="115" spans="2:4" ht="45" x14ac:dyDescent="0.2">
      <c r="B115" s="249" t="s">
        <v>777</v>
      </c>
      <c r="C115" s="254"/>
    </row>
    <row r="116" spans="2:4" x14ac:dyDescent="0.2">
      <c r="C116" s="254" t="s">
        <v>778</v>
      </c>
      <c r="D116" s="306" t="str">
        <f>IF('Printable App'!B193="$1MM per Occurrence/$2MM Aggregate","$1M Each Occurrence/$2M General Aggregate","$2M Each Occurrence/$4M General Aggregate")</f>
        <v>$1M Each Occurrence/$2M General Aggregate</v>
      </c>
    </row>
    <row r="117" spans="2:4" ht="30" x14ac:dyDescent="0.2">
      <c r="B117" s="249" t="s">
        <v>618</v>
      </c>
      <c r="C117" s="255"/>
    </row>
    <row r="118" spans="2:4" x14ac:dyDescent="0.2">
      <c r="C118" s="254" t="s">
        <v>619</v>
      </c>
      <c r="D118" s="250">
        <v>0</v>
      </c>
    </row>
    <row r="119" spans="2:4" x14ac:dyDescent="0.2">
      <c r="C119" s="254" t="s">
        <v>620</v>
      </c>
      <c r="D119" s="250">
        <v>0</v>
      </c>
    </row>
    <row r="120" spans="2:4" x14ac:dyDescent="0.2">
      <c r="C120" s="254" t="s">
        <v>621</v>
      </c>
      <c r="D120" s="250">
        <v>0</v>
      </c>
    </row>
    <row r="121" spans="2:4" x14ac:dyDescent="0.2">
      <c r="C121" s="254" t="s">
        <v>622</v>
      </c>
      <c r="D121" s="250">
        <v>0</v>
      </c>
    </row>
    <row r="122" spans="2:4" x14ac:dyDescent="0.2">
      <c r="B122" s="249" t="s">
        <v>623</v>
      </c>
      <c r="C122" s="255"/>
    </row>
    <row r="123" spans="2:4" x14ac:dyDescent="0.2">
      <c r="C123" s="254" t="s">
        <v>624</v>
      </c>
      <c r="D123" s="250" t="s">
        <v>35</v>
      </c>
    </row>
    <row r="124" spans="2:4" x14ac:dyDescent="0.2">
      <c r="C124" s="254" t="s">
        <v>625</v>
      </c>
      <c r="D124" s="250">
        <f>'Printable App'!K18</f>
        <v>0</v>
      </c>
    </row>
    <row r="125" spans="2:4" x14ac:dyDescent="0.2">
      <c r="B125" s="249" t="s">
        <v>626</v>
      </c>
      <c r="C125" s="255"/>
    </row>
    <row r="126" spans="2:4" x14ac:dyDescent="0.2">
      <c r="C126" s="254" t="s">
        <v>627</v>
      </c>
      <c r="D126" s="250" t="s">
        <v>40</v>
      </c>
    </row>
    <row r="127" spans="2:4" x14ac:dyDescent="0.2">
      <c r="C127" s="254" t="s">
        <v>628</v>
      </c>
      <c r="D127" s="250" t="s">
        <v>40</v>
      </c>
    </row>
    <row r="128" spans="2:4" x14ac:dyDescent="0.2">
      <c r="C128" s="254" t="s">
        <v>629</v>
      </c>
      <c r="D128" s="250">
        <v>0</v>
      </c>
    </row>
    <row r="129" spans="1:4" x14ac:dyDescent="0.2">
      <c r="C129" s="254" t="s">
        <v>630</v>
      </c>
      <c r="D129" s="250" t="s">
        <v>631</v>
      </c>
    </row>
    <row r="130" spans="1:4" x14ac:dyDescent="0.2">
      <c r="C130" s="255"/>
    </row>
    <row r="132" spans="1:4" ht="30" x14ac:dyDescent="0.2">
      <c r="A132" s="249" t="s">
        <v>632</v>
      </c>
      <c r="B132" s="249" t="s">
        <v>538</v>
      </c>
    </row>
    <row r="133" spans="1:4" x14ac:dyDescent="0.2">
      <c r="C133" s="253" t="s">
        <v>539</v>
      </c>
      <c r="D133" s="250">
        <f>D23</f>
        <v>0</v>
      </c>
    </row>
    <row r="134" spans="1:4" x14ac:dyDescent="0.2">
      <c r="C134" s="256" t="s">
        <v>540</v>
      </c>
      <c r="D134" s="256">
        <v>0</v>
      </c>
    </row>
    <row r="135" spans="1:4" x14ac:dyDescent="0.2">
      <c r="C135" s="257" t="s">
        <v>541</v>
      </c>
      <c r="D135" s="256">
        <v>0</v>
      </c>
    </row>
    <row r="136" spans="1:4" x14ac:dyDescent="0.2">
      <c r="C136" s="252" t="s">
        <v>542</v>
      </c>
    </row>
    <row r="137" spans="1:4" x14ac:dyDescent="0.2">
      <c r="C137" s="253" t="s">
        <v>543</v>
      </c>
      <c r="D137" s="250" t="s">
        <v>544</v>
      </c>
    </row>
    <row r="138" spans="1:4" x14ac:dyDescent="0.2">
      <c r="C138" s="253" t="s">
        <v>545</v>
      </c>
      <c r="D138" s="250">
        <v>0</v>
      </c>
    </row>
    <row r="139" spans="1:4" x14ac:dyDescent="0.2">
      <c r="B139" s="249" t="s">
        <v>546</v>
      </c>
    </row>
    <row r="140" spans="1:4" x14ac:dyDescent="0.2">
      <c r="C140" s="250" t="s">
        <v>547</v>
      </c>
      <c r="D140" s="250">
        <v>0</v>
      </c>
    </row>
    <row r="141" spans="1:4" x14ac:dyDescent="0.2">
      <c r="C141" s="250" t="s">
        <v>519</v>
      </c>
    </row>
    <row r="142" spans="1:4" x14ac:dyDescent="0.2">
      <c r="C142" s="250" t="s">
        <v>520</v>
      </c>
      <c r="D142" s="250">
        <v>0</v>
      </c>
    </row>
    <row r="143" spans="1:4" x14ac:dyDescent="0.2">
      <c r="C143" s="250" t="s">
        <v>521</v>
      </c>
      <c r="D143" s="250">
        <v>0</v>
      </c>
    </row>
    <row r="144" spans="1:4" x14ac:dyDescent="0.2">
      <c r="C144" s="250" t="s">
        <v>522</v>
      </c>
      <c r="D144" s="250">
        <v>0</v>
      </c>
    </row>
    <row r="145" spans="2:4" x14ac:dyDescent="0.2">
      <c r="C145" s="250" t="s">
        <v>548</v>
      </c>
    </row>
    <row r="146" spans="2:4" x14ac:dyDescent="0.2">
      <c r="C146" s="250" t="s">
        <v>549</v>
      </c>
    </row>
    <row r="147" spans="2:4" x14ac:dyDescent="0.2">
      <c r="C147" s="250" t="s">
        <v>550</v>
      </c>
    </row>
    <row r="148" spans="2:4" x14ac:dyDescent="0.2">
      <c r="C148" s="250" t="s">
        <v>551</v>
      </c>
    </row>
    <row r="149" spans="2:4" x14ac:dyDescent="0.2">
      <c r="B149" s="249" t="s">
        <v>552</v>
      </c>
    </row>
    <row r="150" spans="2:4" x14ac:dyDescent="0.2">
      <c r="C150" s="250" t="s">
        <v>553</v>
      </c>
    </row>
    <row r="151" spans="2:4" x14ac:dyDescent="0.2">
      <c r="C151" s="250" t="s">
        <v>554</v>
      </c>
      <c r="D151" s="250">
        <v>0</v>
      </c>
    </row>
    <row r="152" spans="2:4" x14ac:dyDescent="0.2">
      <c r="C152" s="250" t="s">
        <v>555</v>
      </c>
    </row>
    <row r="153" spans="2:4" x14ac:dyDescent="0.2">
      <c r="C153" s="250" t="s">
        <v>520</v>
      </c>
      <c r="D153" s="250">
        <v>0</v>
      </c>
    </row>
    <row r="154" spans="2:4" x14ac:dyDescent="0.2">
      <c r="C154" s="250" t="s">
        <v>521</v>
      </c>
      <c r="D154" s="250">
        <v>0</v>
      </c>
    </row>
    <row r="155" spans="2:4" x14ac:dyDescent="0.2">
      <c r="C155" s="250" t="s">
        <v>522</v>
      </c>
    </row>
    <row r="156" spans="2:4" x14ac:dyDescent="0.2">
      <c r="C156" s="250" t="s">
        <v>556</v>
      </c>
      <c r="D156" s="250">
        <v>0</v>
      </c>
    </row>
    <row r="157" spans="2:4" x14ac:dyDescent="0.2">
      <c r="C157" s="250" t="s">
        <v>557</v>
      </c>
      <c r="D157" s="250">
        <v>0</v>
      </c>
    </row>
    <row r="158" spans="2:4" x14ac:dyDescent="0.2">
      <c r="B158" s="249" t="s">
        <v>558</v>
      </c>
    </row>
    <row r="159" spans="2:4" x14ac:dyDescent="0.2">
      <c r="C159" s="250" t="s">
        <v>559</v>
      </c>
    </row>
    <row r="160" spans="2:4" x14ac:dyDescent="0.2">
      <c r="C160" s="250" t="s">
        <v>560</v>
      </c>
      <c r="D160" s="250">
        <v>0</v>
      </c>
    </row>
    <row r="161" spans="1:4" x14ac:dyDescent="0.2">
      <c r="C161" s="250" t="s">
        <v>561</v>
      </c>
      <c r="D161" s="250">
        <v>0</v>
      </c>
    </row>
    <row r="162" spans="1:4" x14ac:dyDescent="0.2">
      <c r="C162" s="256" t="s">
        <v>562</v>
      </c>
      <c r="D162" s="256"/>
    </row>
    <row r="163" spans="1:4" x14ac:dyDescent="0.2">
      <c r="C163" s="250" t="s">
        <v>633</v>
      </c>
      <c r="D163" s="256"/>
    </row>
    <row r="164" spans="1:4" x14ac:dyDescent="0.2">
      <c r="C164" s="250" t="s">
        <v>634</v>
      </c>
      <c r="D164" s="256"/>
    </row>
    <row r="165" spans="1:4" x14ac:dyDescent="0.2">
      <c r="C165" s="250" t="s">
        <v>635</v>
      </c>
      <c r="D165" s="256"/>
    </row>
    <row r="166" spans="1:4" x14ac:dyDescent="0.2">
      <c r="B166" s="249" t="s">
        <v>563</v>
      </c>
    </row>
    <row r="167" spans="1:4" x14ac:dyDescent="0.2">
      <c r="C167" s="250" t="s">
        <v>564</v>
      </c>
    </row>
    <row r="168" spans="1:4" x14ac:dyDescent="0.2">
      <c r="C168" s="250" t="s">
        <v>565</v>
      </c>
    </row>
    <row r="169" spans="1:4" x14ac:dyDescent="0.2">
      <c r="C169" s="250" t="s">
        <v>566</v>
      </c>
    </row>
    <row r="170" spans="1:4" x14ac:dyDescent="0.2">
      <c r="C170" s="250" t="s">
        <v>567</v>
      </c>
    </row>
    <row r="171" spans="1:4" x14ac:dyDescent="0.2">
      <c r="C171" s="250" t="s">
        <v>568</v>
      </c>
    </row>
    <row r="172" spans="1:4" x14ac:dyDescent="0.2">
      <c r="B172" s="249" t="s">
        <v>569</v>
      </c>
    </row>
    <row r="175" spans="1:4" x14ac:dyDescent="0.2">
      <c r="A175" s="249" t="s">
        <v>636</v>
      </c>
      <c r="B175" s="249" t="s">
        <v>637</v>
      </c>
    </row>
    <row r="176" spans="1:4" x14ac:dyDescent="0.2">
      <c r="C176" s="250" t="s">
        <v>638</v>
      </c>
      <c r="D176" s="258" t="s">
        <v>639</v>
      </c>
    </row>
    <row r="177" spans="2:4" x14ac:dyDescent="0.2">
      <c r="C177" s="250" t="s">
        <v>640</v>
      </c>
    </row>
    <row r="178" spans="2:4" x14ac:dyDescent="0.2">
      <c r="C178" s="250" t="s">
        <v>641</v>
      </c>
    </row>
    <row r="179" spans="2:4" x14ac:dyDescent="0.2">
      <c r="C179" s="250" t="s">
        <v>642</v>
      </c>
    </row>
    <row r="181" spans="2:4" x14ac:dyDescent="0.2">
      <c r="B181" s="249" t="s">
        <v>643</v>
      </c>
    </row>
    <row r="182" spans="2:4" ht="30" x14ac:dyDescent="0.2">
      <c r="C182" s="259" t="s">
        <v>644</v>
      </c>
      <c r="D182" s="250" t="s">
        <v>639</v>
      </c>
    </row>
    <row r="183" spans="2:4" x14ac:dyDescent="0.2">
      <c r="B183" s="249" t="s">
        <v>645</v>
      </c>
      <c r="C183" s="259"/>
    </row>
    <row r="184" spans="2:4" ht="30" x14ac:dyDescent="0.2">
      <c r="C184" s="259" t="s">
        <v>646</v>
      </c>
      <c r="D184" s="250" t="s">
        <v>639</v>
      </c>
    </row>
    <row r="185" spans="2:4" x14ac:dyDescent="0.2">
      <c r="B185" s="249" t="s">
        <v>647</v>
      </c>
    </row>
    <row r="186" spans="2:4" ht="30" x14ac:dyDescent="0.2">
      <c r="C186" s="259" t="s">
        <v>648</v>
      </c>
      <c r="D186" s="250" t="s">
        <v>639</v>
      </c>
    </row>
    <row r="187" spans="2:4" x14ac:dyDescent="0.2">
      <c r="B187" s="249" t="s">
        <v>649</v>
      </c>
    </row>
    <row r="188" spans="2:4" ht="30" x14ac:dyDescent="0.2">
      <c r="B188" s="249"/>
      <c r="C188" s="259" t="s">
        <v>650</v>
      </c>
      <c r="D188" s="250" t="s">
        <v>651</v>
      </c>
    </row>
    <row r="189" spans="2:4" ht="30" x14ac:dyDescent="0.2">
      <c r="B189" s="249"/>
      <c r="C189" s="259" t="s">
        <v>652</v>
      </c>
      <c r="D189" s="250" t="s">
        <v>651</v>
      </c>
    </row>
    <row r="190" spans="2:4" x14ac:dyDescent="0.2">
      <c r="B190" s="249" t="s">
        <v>653</v>
      </c>
      <c r="C190" s="259"/>
    </row>
    <row r="191" spans="2:4" ht="60" x14ac:dyDescent="0.2">
      <c r="B191" s="249"/>
      <c r="C191" s="259" t="s">
        <v>654</v>
      </c>
      <c r="D191" s="250" t="s">
        <v>639</v>
      </c>
    </row>
    <row r="192" spans="2:4" x14ac:dyDescent="0.2">
      <c r="C192" s="259"/>
    </row>
    <row r="193" spans="3:4" x14ac:dyDescent="0.2">
      <c r="C193" s="259" t="s">
        <v>655</v>
      </c>
      <c r="D193" s="258" t="s">
        <v>763</v>
      </c>
    </row>
    <row r="194" spans="3:4" x14ac:dyDescent="0.2">
      <c r="C194" s="259" t="s">
        <v>656</v>
      </c>
    </row>
    <row r="195" spans="3:4" x14ac:dyDescent="0.2">
      <c r="C195" s="259" t="s">
        <v>657</v>
      </c>
    </row>
    <row r="196" spans="3:4" x14ac:dyDescent="0.2">
      <c r="C196" s="259" t="s">
        <v>658</v>
      </c>
    </row>
    <row r="197" spans="3:4" x14ac:dyDescent="0.2">
      <c r="C197" s="259" t="s">
        <v>659</v>
      </c>
    </row>
    <row r="198" spans="3:4" x14ac:dyDescent="0.2">
      <c r="C198" s="259" t="s">
        <v>660</v>
      </c>
    </row>
    <row r="199" spans="3:4" x14ac:dyDescent="0.2">
      <c r="C199" s="259" t="s">
        <v>661</v>
      </c>
      <c r="D199" s="258" t="s">
        <v>662</v>
      </c>
    </row>
    <row r="200" spans="3:4" x14ac:dyDescent="0.2">
      <c r="C200" s="259" t="s">
        <v>663</v>
      </c>
    </row>
    <row r="201" spans="3:4" x14ac:dyDescent="0.2">
      <c r="C201" s="259" t="s">
        <v>664</v>
      </c>
      <c r="D201" s="250" t="s">
        <v>40</v>
      </c>
    </row>
    <row r="202" spans="3:4" x14ac:dyDescent="0.2">
      <c r="C202" s="259"/>
      <c r="D202" s="258" t="s">
        <v>764</v>
      </c>
    </row>
    <row r="203" spans="3:4" x14ac:dyDescent="0.2">
      <c r="C203" s="260" t="s">
        <v>665</v>
      </c>
    </row>
    <row r="204" spans="3:4" ht="30" x14ac:dyDescent="0.2">
      <c r="C204" s="260" t="s">
        <v>666</v>
      </c>
      <c r="D204" s="250" t="s">
        <v>651</v>
      </c>
    </row>
    <row r="205" spans="3:4" x14ac:dyDescent="0.2">
      <c r="C205" s="260" t="s">
        <v>667</v>
      </c>
      <c r="D205" s="250" t="s">
        <v>651</v>
      </c>
    </row>
    <row r="206" spans="3:4" ht="30" x14ac:dyDescent="0.2">
      <c r="C206" s="259" t="s">
        <v>668</v>
      </c>
      <c r="D206" s="250" t="s">
        <v>651</v>
      </c>
    </row>
    <row r="207" spans="3:4" ht="30" x14ac:dyDescent="0.2">
      <c r="C207" s="259" t="s">
        <v>669</v>
      </c>
      <c r="D207" s="250" t="s">
        <v>651</v>
      </c>
    </row>
    <row r="208" spans="3:4" x14ac:dyDescent="0.2">
      <c r="C208" s="259" t="s">
        <v>670</v>
      </c>
      <c r="D208" s="250" t="s">
        <v>651</v>
      </c>
    </row>
    <row r="209" spans="2:4" x14ac:dyDescent="0.2">
      <c r="C209" s="259" t="s">
        <v>671</v>
      </c>
      <c r="D209" s="250" t="s">
        <v>651</v>
      </c>
    </row>
    <row r="210" spans="2:4" x14ac:dyDescent="0.2">
      <c r="D210" s="259" t="s">
        <v>672</v>
      </c>
    </row>
    <row r="211" spans="2:4" x14ac:dyDescent="0.2">
      <c r="D211" s="259" t="s">
        <v>673</v>
      </c>
    </row>
    <row r="212" spans="2:4" x14ac:dyDescent="0.2">
      <c r="D212" s="259" t="s">
        <v>674</v>
      </c>
    </row>
    <row r="213" spans="2:4" x14ac:dyDescent="0.2">
      <c r="D213" s="259" t="s">
        <v>675</v>
      </c>
    </row>
    <row r="214" spans="2:4" ht="30" x14ac:dyDescent="0.2">
      <c r="D214" s="259" t="s">
        <v>676</v>
      </c>
    </row>
    <row r="215" spans="2:4" x14ac:dyDescent="0.2">
      <c r="D215" s="259" t="s">
        <v>677</v>
      </c>
    </row>
    <row r="216" spans="2:4" x14ac:dyDescent="0.2">
      <c r="D216" s="259" t="s">
        <v>678</v>
      </c>
    </row>
    <row r="217" spans="2:4" x14ac:dyDescent="0.2">
      <c r="D217" s="259" t="s">
        <v>679</v>
      </c>
    </row>
    <row r="218" spans="2:4" x14ac:dyDescent="0.2">
      <c r="D218" s="259" t="s">
        <v>680</v>
      </c>
    </row>
    <row r="219" spans="2:4" x14ac:dyDescent="0.2">
      <c r="D219" s="259" t="s">
        <v>681</v>
      </c>
    </row>
    <row r="220" spans="2:4" x14ac:dyDescent="0.2">
      <c r="D220" s="259" t="s">
        <v>682</v>
      </c>
    </row>
    <row r="221" spans="2:4" x14ac:dyDescent="0.2">
      <c r="B221" s="249" t="s">
        <v>683</v>
      </c>
    </row>
    <row r="222" spans="2:4" x14ac:dyDescent="0.2">
      <c r="C222" s="261" t="s">
        <v>684</v>
      </c>
    </row>
    <row r="223" spans="2:4" x14ac:dyDescent="0.2">
      <c r="C223" s="261" t="s">
        <v>685</v>
      </c>
      <c r="D223" s="250" t="s">
        <v>686</v>
      </c>
    </row>
    <row r="224" spans="2:4" x14ac:dyDescent="0.2">
      <c r="C224" s="261" t="s">
        <v>519</v>
      </c>
    </row>
    <row r="225" spans="3:9" x14ac:dyDescent="0.2">
      <c r="C225" s="261" t="s">
        <v>687</v>
      </c>
    </row>
    <row r="226" spans="3:9" x14ac:dyDescent="0.2">
      <c r="C226" s="261" t="s">
        <v>688</v>
      </c>
    </row>
    <row r="227" spans="3:9" x14ac:dyDescent="0.2">
      <c r="C227" s="261" t="s">
        <v>689</v>
      </c>
    </row>
    <row r="228" spans="3:9" x14ac:dyDescent="0.2">
      <c r="C228" s="261" t="s">
        <v>656</v>
      </c>
    </row>
    <row r="229" spans="3:9" x14ac:dyDescent="0.2">
      <c r="C229" s="261" t="s">
        <v>690</v>
      </c>
    </row>
    <row r="230" spans="3:9" x14ac:dyDescent="0.2">
      <c r="C230" s="261" t="s">
        <v>691</v>
      </c>
      <c r="D230" s="258" t="str">
        <f>D64</f>
        <v>Frame</v>
      </c>
    </row>
    <row r="231" spans="3:9" x14ac:dyDescent="0.2">
      <c r="C231" s="261" t="s">
        <v>692</v>
      </c>
      <c r="D231" s="258">
        <f>D67</f>
        <v>1</v>
      </c>
    </row>
    <row r="232" spans="3:9" x14ac:dyDescent="0.2">
      <c r="C232" s="261" t="s">
        <v>693</v>
      </c>
      <c r="D232" s="258" t="e">
        <f>VLOOKUP(D61,H232:I235,2,FALSE)</f>
        <v>#N/A</v>
      </c>
      <c r="H232" s="250" t="s">
        <v>751</v>
      </c>
      <c r="I232" s="250" t="s">
        <v>765</v>
      </c>
    </row>
    <row r="233" spans="3:9" x14ac:dyDescent="0.2">
      <c r="C233" s="261" t="s">
        <v>694</v>
      </c>
      <c r="D233" s="272">
        <f>D65</f>
        <v>0</v>
      </c>
      <c r="H233" s="250" t="s">
        <v>752</v>
      </c>
      <c r="I233" s="250" t="s">
        <v>766</v>
      </c>
    </row>
    <row r="234" spans="3:9" x14ac:dyDescent="0.2">
      <c r="C234" s="261" t="s">
        <v>695</v>
      </c>
      <c r="D234" s="258">
        <v>0</v>
      </c>
      <c r="H234" s="250" t="s">
        <v>754</v>
      </c>
      <c r="I234" s="250" t="s">
        <v>767</v>
      </c>
    </row>
    <row r="235" spans="3:9" x14ac:dyDescent="0.2">
      <c r="C235" s="261" t="s">
        <v>696</v>
      </c>
      <c r="H235" s="250" t="s">
        <v>755</v>
      </c>
      <c r="I235" s="250" t="s">
        <v>767</v>
      </c>
    </row>
    <row r="236" spans="3:9" x14ac:dyDescent="0.2">
      <c r="C236" s="261" t="s">
        <v>697</v>
      </c>
      <c r="D236" s="258">
        <f>D95</f>
        <v>0</v>
      </c>
      <c r="H236" s="250" t="s">
        <v>751</v>
      </c>
    </row>
    <row r="237" spans="3:9" x14ac:dyDescent="0.2">
      <c r="C237" s="261" t="s">
        <v>698</v>
      </c>
      <c r="D237" s="250" t="s">
        <v>699</v>
      </c>
    </row>
    <row r="238" spans="3:9" x14ac:dyDescent="0.2">
      <c r="C238" s="261" t="s">
        <v>700</v>
      </c>
      <c r="D238" s="250" t="s">
        <v>651</v>
      </c>
    </row>
    <row r="239" spans="3:9" x14ac:dyDescent="0.2">
      <c r="C239" s="261" t="s">
        <v>701</v>
      </c>
      <c r="D239" s="250" t="s">
        <v>651</v>
      </c>
    </row>
    <row r="240" spans="3:9" x14ac:dyDescent="0.2">
      <c r="C240" s="261" t="s">
        <v>702</v>
      </c>
      <c r="D240" s="250" t="s">
        <v>651</v>
      </c>
    </row>
    <row r="241" spans="1:4" x14ac:dyDescent="0.2">
      <c r="C241" s="261" t="s">
        <v>703</v>
      </c>
    </row>
    <row r="243" spans="1:4" x14ac:dyDescent="0.2">
      <c r="A243" s="249" t="s">
        <v>704</v>
      </c>
    </row>
    <row r="244" spans="1:4" x14ac:dyDescent="0.2">
      <c r="C244" s="250" t="s">
        <v>705</v>
      </c>
      <c r="D244" s="258" t="str">
        <f>IF(OR('Printable App'!B327=0,'Printable App'!B329=0,'Printable App'!B330=0),"No","Yes")</f>
        <v>No</v>
      </c>
    </row>
    <row r="245" spans="1:4" x14ac:dyDescent="0.2">
      <c r="C245" s="250" t="s">
        <v>706</v>
      </c>
    </row>
    <row r="246" spans="1:4" x14ac:dyDescent="0.2">
      <c r="C246" s="250" t="s">
        <v>707</v>
      </c>
    </row>
    <row r="247" spans="1:4" x14ac:dyDescent="0.2">
      <c r="C247" s="250" t="s">
        <v>708</v>
      </c>
    </row>
    <row r="248" spans="1:4" x14ac:dyDescent="0.2">
      <c r="B248" s="249" t="s">
        <v>709</v>
      </c>
      <c r="C248" s="261"/>
    </row>
    <row r="249" spans="1:4" x14ac:dyDescent="0.2">
      <c r="C249" s="260" t="s">
        <v>710</v>
      </c>
      <c r="D249" s="250" t="s">
        <v>639</v>
      </c>
    </row>
    <row r="250" spans="1:4" ht="60" x14ac:dyDescent="0.2">
      <c r="C250" s="260" t="s">
        <v>711</v>
      </c>
      <c r="D250" s="250" t="s">
        <v>639</v>
      </c>
    </row>
    <row r="251" spans="1:4" x14ac:dyDescent="0.2">
      <c r="B251" s="249" t="s">
        <v>712</v>
      </c>
      <c r="C251" s="260"/>
    </row>
    <row r="252" spans="1:4" x14ac:dyDescent="0.2">
      <c r="C252" s="260" t="s">
        <v>713</v>
      </c>
      <c r="D252" s="260" t="s">
        <v>651</v>
      </c>
    </row>
    <row r="253" spans="1:4" x14ac:dyDescent="0.2">
      <c r="C253" s="260" t="s">
        <v>714</v>
      </c>
      <c r="D253" s="273">
        <f>'Printable App'!D38</f>
        <v>0</v>
      </c>
    </row>
    <row r="254" spans="1:4" x14ac:dyDescent="0.2">
      <c r="C254" s="260" t="s">
        <v>715</v>
      </c>
      <c r="D254" s="262" t="s">
        <v>35</v>
      </c>
    </row>
    <row r="255" spans="1:4" x14ac:dyDescent="0.2">
      <c r="C255" s="260" t="s">
        <v>716</v>
      </c>
      <c r="D255" s="260" t="s">
        <v>717</v>
      </c>
    </row>
    <row r="256" spans="1:4" x14ac:dyDescent="0.2">
      <c r="C256" s="260" t="s">
        <v>718</v>
      </c>
      <c r="D256" s="262" t="str">
        <f>IF('Printable App'!K16="Yes","Third Party Management Co",IF('Printable App'!K18&gt;0,"Self Managed by Association Employees","Not Managed Professionally"))</f>
        <v>Not Managed Professionally</v>
      </c>
    </row>
    <row r="257" spans="2:9" x14ac:dyDescent="0.2">
      <c r="C257" s="260" t="s">
        <v>719</v>
      </c>
      <c r="D257" s="262">
        <f>'Printable App'!K17</f>
        <v>0</v>
      </c>
    </row>
    <row r="258" spans="2:9" x14ac:dyDescent="0.2">
      <c r="C258" s="260" t="s">
        <v>661</v>
      </c>
      <c r="D258" s="260" t="s">
        <v>662</v>
      </c>
    </row>
    <row r="259" spans="2:9" x14ac:dyDescent="0.2">
      <c r="B259" s="249" t="s">
        <v>720</v>
      </c>
    </row>
    <row r="260" spans="2:9" x14ac:dyDescent="0.2">
      <c r="C260" s="263" t="s">
        <v>721</v>
      </c>
      <c r="D260" s="258" t="e">
        <f>VLOOKUP(D61,H260:I263,2,FALSE)</f>
        <v>#N/A</v>
      </c>
      <c r="H260" s="250" t="s">
        <v>751</v>
      </c>
      <c r="I260" s="250" t="s">
        <v>768</v>
      </c>
    </row>
    <row r="261" spans="2:9" x14ac:dyDescent="0.2">
      <c r="C261" s="252" t="s">
        <v>722</v>
      </c>
      <c r="D261" s="272">
        <f>'Printable App'!M38</f>
        <v>0</v>
      </c>
      <c r="H261" s="250" t="s">
        <v>752</v>
      </c>
      <c r="I261" s="250" t="s">
        <v>769</v>
      </c>
    </row>
    <row r="262" spans="2:9" x14ac:dyDescent="0.2">
      <c r="C262" s="263" t="s">
        <v>723</v>
      </c>
      <c r="D262" s="272">
        <f>'Printable App'!D37</f>
        <v>0</v>
      </c>
      <c r="H262" s="250" t="s">
        <v>754</v>
      </c>
      <c r="I262" s="250" t="s">
        <v>770</v>
      </c>
    </row>
    <row r="263" spans="2:9" x14ac:dyDescent="0.2">
      <c r="C263" s="263" t="s">
        <v>724</v>
      </c>
      <c r="D263" s="258" t="s">
        <v>35</v>
      </c>
      <c r="H263" s="250" t="s">
        <v>755</v>
      </c>
      <c r="I263" s="250" t="s">
        <v>759</v>
      </c>
    </row>
    <row r="264" spans="2:9" x14ac:dyDescent="0.2">
      <c r="C264" s="263" t="s">
        <v>725</v>
      </c>
      <c r="D264" s="258">
        <f>'Printable App'!M37</f>
        <v>0</v>
      </c>
    </row>
    <row r="265" spans="2:9" x14ac:dyDescent="0.2">
      <c r="C265" s="263" t="s">
        <v>726</v>
      </c>
      <c r="D265" s="250">
        <v>0</v>
      </c>
    </row>
    <row r="266" spans="2:9" x14ac:dyDescent="0.2">
      <c r="C266" s="263" t="s">
        <v>727</v>
      </c>
      <c r="D266" s="250">
        <f>'Printable App'!K18</f>
        <v>0</v>
      </c>
    </row>
    <row r="267" spans="2:9" x14ac:dyDescent="0.2">
      <c r="C267" s="263" t="s">
        <v>728</v>
      </c>
      <c r="D267" s="250" t="s">
        <v>750</v>
      </c>
    </row>
    <row r="268" spans="2:9" x14ac:dyDescent="0.2">
      <c r="C268" s="263" t="s">
        <v>729</v>
      </c>
      <c r="D268" s="258" t="s">
        <v>763</v>
      </c>
    </row>
    <row r="269" spans="2:9" x14ac:dyDescent="0.2">
      <c r="C269" s="264" t="s">
        <v>730</v>
      </c>
    </row>
    <row r="270" spans="2:9" x14ac:dyDescent="0.2">
      <c r="C270" s="263" t="s">
        <v>731</v>
      </c>
    </row>
    <row r="271" spans="2:9" x14ac:dyDescent="0.2">
      <c r="C271" s="263" t="s">
        <v>732</v>
      </c>
    </row>
    <row r="274" spans="1:10" x14ac:dyDescent="0.2">
      <c r="A274" s="249" t="s">
        <v>733</v>
      </c>
      <c r="C274" s="250" t="s">
        <v>734</v>
      </c>
      <c r="D274" s="258" t="str">
        <f>IF(OR('Printable App'!B334&lt;&gt;"",'Printable App'!B334=0,D286="Skip"),"No","Yes")</f>
        <v>No</v>
      </c>
    </row>
    <row r="275" spans="1:10" x14ac:dyDescent="0.2">
      <c r="C275" s="250" t="s">
        <v>735</v>
      </c>
    </row>
    <row r="276" spans="1:10" x14ac:dyDescent="0.2">
      <c r="C276" s="250" t="s">
        <v>736</v>
      </c>
    </row>
    <row r="277" spans="1:10" x14ac:dyDescent="0.2">
      <c r="C277" s="250" t="s">
        <v>737</v>
      </c>
    </row>
    <row r="279" spans="1:10" x14ac:dyDescent="0.2">
      <c r="B279" s="249" t="s">
        <v>738</v>
      </c>
    </row>
    <row r="280" spans="1:10" ht="30" x14ac:dyDescent="0.2">
      <c r="C280" s="265" t="s">
        <v>739</v>
      </c>
      <c r="D280" s="250" t="s">
        <v>639</v>
      </c>
    </row>
    <row r="281" spans="1:10" x14ac:dyDescent="0.2">
      <c r="B281" s="249" t="s">
        <v>740</v>
      </c>
    </row>
    <row r="282" spans="1:10" x14ac:dyDescent="0.2">
      <c r="C282" s="266" t="s">
        <v>718</v>
      </c>
      <c r="D282" s="258" t="str">
        <f>D256</f>
        <v>Not Managed Professionally</v>
      </c>
    </row>
    <row r="283" spans="1:10" x14ac:dyDescent="0.2">
      <c r="C283" s="267" t="s">
        <v>741</v>
      </c>
    </row>
    <row r="284" spans="1:10" x14ac:dyDescent="0.2">
      <c r="C284" s="267" t="s">
        <v>742</v>
      </c>
    </row>
    <row r="285" spans="1:10" x14ac:dyDescent="0.2">
      <c r="B285" s="249" t="s">
        <v>743</v>
      </c>
    </row>
    <row r="286" spans="1:10" x14ac:dyDescent="0.2">
      <c r="C286" s="266" t="s">
        <v>744</v>
      </c>
      <c r="D286" s="258" t="str">
        <f>IFERROR(VLOOKUP('Printable App'!B335,'RPA Data'!I286:J287,2,FALSE),"Skip")</f>
        <v>Skip</v>
      </c>
      <c r="I286" s="250" t="s">
        <v>771</v>
      </c>
      <c r="J286" s="250" t="s">
        <v>774</v>
      </c>
    </row>
    <row r="287" spans="1:10" x14ac:dyDescent="0.2">
      <c r="C287" s="266" t="s">
        <v>655</v>
      </c>
      <c r="D287" s="258">
        <f>'Printable App'!B334</f>
        <v>0</v>
      </c>
      <c r="I287" s="250" t="s">
        <v>772</v>
      </c>
      <c r="J287" s="250" t="s">
        <v>773</v>
      </c>
    </row>
    <row r="288" spans="1:10" x14ac:dyDescent="0.2">
      <c r="C288" s="266" t="s">
        <v>745</v>
      </c>
      <c r="D288" s="258" t="s">
        <v>775</v>
      </c>
    </row>
    <row r="289" spans="3:4" x14ac:dyDescent="0.2">
      <c r="C289" s="266" t="s">
        <v>661</v>
      </c>
      <c r="D289" s="250" t="s">
        <v>746</v>
      </c>
    </row>
    <row r="290" spans="3:4" x14ac:dyDescent="0.2">
      <c r="C290" s="267" t="s">
        <v>747</v>
      </c>
    </row>
    <row r="291" spans="3:4" x14ac:dyDescent="0.2">
      <c r="C291" s="267" t="s">
        <v>748</v>
      </c>
    </row>
  </sheetData>
  <sheetProtection algorithmName="SHA-512" hashValue="9a6UIPFuncDtd7kHmo8ATqQPeHFUk/UUwE0E/aB31uVPWX0OhNXJlBlzDK+rWiKYvv14C/RwPquunovhSjUowg==" saltValue="Jfw0GuqwKPjv6a9CiPiUO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Broker &amp; Insured Information</vt:lpstr>
      <vt:lpstr>Smart Application</vt:lpstr>
      <vt:lpstr>SOV</vt:lpstr>
      <vt:lpstr>Commercial Unit Details</vt:lpstr>
      <vt:lpstr>Printable App</vt:lpstr>
      <vt:lpstr>AssocType</vt:lpstr>
      <vt:lpstr>brokerentries</vt:lpstr>
      <vt:lpstr>'Printable App'!Print_Area</vt:lpstr>
    </vt:vector>
  </TitlesOfParts>
  <Company>Distinguished Programs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 Kyle</dc:creator>
  <cp:lastModifiedBy>Berthold, Kyle</cp:lastModifiedBy>
  <cp:lastPrinted>2020-04-06T14:05:32Z</cp:lastPrinted>
  <dcterms:created xsi:type="dcterms:W3CDTF">2018-10-25T14:37:59Z</dcterms:created>
  <dcterms:modified xsi:type="dcterms:W3CDTF">2020-05-14T14:37:08Z</dcterms:modified>
</cp:coreProperties>
</file>